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iskstation\mk-architekti\PROJEKTY\VONOKLASY\podklady pro VŘ\06_2025\"/>
    </mc:Choice>
  </mc:AlternateContent>
  <bookViews>
    <workbookView xWindow="0" yWindow="0" windowWidth="28800" windowHeight="11610" firstSheet="4" activeTab="10"/>
  </bookViews>
  <sheets>
    <sheet name="Rekapitulace stavby" sheetId="1" r:id="rId1"/>
    <sheet name="01 - Výměna krovu a střeš..." sheetId="2" r:id="rId2"/>
    <sheet name="02 - Oprava fasády" sheetId="3" r:id="rId3"/>
    <sheet name="03 - Truhlářské konstrukce" sheetId="4" r:id="rId4"/>
    <sheet name="truhlářské prvky" sheetId="10" r:id="rId5"/>
    <sheet name="04 - Kamenické konstrukce" sheetId="5" r:id="rId6"/>
    <sheet name="kamenické prvky " sheetId="11" r:id="rId7"/>
    <sheet name="05 - Malby" sheetId="6" r:id="rId8"/>
    <sheet name="06 - Dlažba" sheetId="7" r:id="rId9"/>
    <sheet name="dlažba" sheetId="12" r:id="rId10"/>
    <sheet name="07 - Terénní úpravy" sheetId="8" r:id="rId11"/>
    <sheet name="zvon a hodiny" sheetId="13" r:id="rId12"/>
  </sheets>
  <definedNames>
    <definedName name="_xlnm._FilterDatabase" localSheetId="1" hidden="1">'01 - Výměna krovu a střeš...'!$C$130:$K$288</definedName>
    <definedName name="_xlnm._FilterDatabase" localSheetId="2" hidden="1">'02 - Oprava fasády'!$C$127:$K$172</definedName>
    <definedName name="_xlnm._FilterDatabase" localSheetId="3" hidden="1">'03 - Truhlářské konstrukce'!$C$126:$K$180</definedName>
    <definedName name="_xlnm._FilterDatabase" localSheetId="5" hidden="1">'04 - Kamenické konstrukce'!$C$122:$K$138</definedName>
    <definedName name="_xlnm._FilterDatabase" localSheetId="7" hidden="1">'05 - Malby'!$C$126:$K$183</definedName>
    <definedName name="_xlnm._FilterDatabase" localSheetId="8" hidden="1">'06 - Dlažba'!$C$127:$K$162</definedName>
    <definedName name="_xlnm._FilterDatabase" localSheetId="10" hidden="1">'07 - Terénní úpravy'!$C$127:$K$181</definedName>
    <definedName name="_xlnm.Print_Titles" localSheetId="1">'01 - Výměna krovu a střeš...'!$130:$130</definedName>
    <definedName name="_xlnm.Print_Titles" localSheetId="2">'02 - Oprava fasády'!$127:$127</definedName>
    <definedName name="_xlnm.Print_Titles" localSheetId="3">'03 - Truhlářské konstrukce'!$126:$126</definedName>
    <definedName name="_xlnm.Print_Titles" localSheetId="5">'04 - Kamenické konstrukce'!$122:$122</definedName>
    <definedName name="_xlnm.Print_Titles" localSheetId="7">'05 - Malby'!$126:$126</definedName>
    <definedName name="_xlnm.Print_Titles" localSheetId="8">'06 - Dlažba'!$127:$127</definedName>
    <definedName name="_xlnm.Print_Titles" localSheetId="10">'07 - Terénní úpravy'!$127:$127</definedName>
    <definedName name="_xlnm.Print_Titles" localSheetId="9">dlažba!$1:$3</definedName>
    <definedName name="_xlnm.Print_Titles" localSheetId="6">'kamenické prvky '!$1:$3</definedName>
    <definedName name="_xlnm.Print_Titles" localSheetId="0">'Rekapitulace stavby'!$92:$92</definedName>
    <definedName name="_xlnm.Print_Titles" localSheetId="4">'truhlářské prvky'!$1:$3</definedName>
    <definedName name="_xlnm.Print_Titles" localSheetId="11">'zvon a hodiny'!$1:$3</definedName>
    <definedName name="_xlnm.Print_Area" localSheetId="1">'01 - Výměna krovu a střeš...'!$C$4:$J$76,'01 - Výměna krovu a střeš...'!$C$82:$J$112,'01 - Výměna krovu a střeš...'!$C$118:$J$288</definedName>
    <definedName name="_xlnm.Print_Area" localSheetId="2">'02 - Oprava fasády'!$C$4:$J$76,'02 - Oprava fasády'!$C$82:$J$109,'02 - Oprava fasády'!$C$115:$J$172</definedName>
    <definedName name="_xlnm.Print_Area" localSheetId="3">'03 - Truhlářské konstrukce'!$C$4:$J$76,'03 - Truhlářské konstrukce'!$C$82:$J$108,'03 - Truhlářské konstrukce'!$C$114:$J$180</definedName>
    <definedName name="_xlnm.Print_Area" localSheetId="5">'04 - Kamenické konstrukce'!$C$4:$J$76,'04 - Kamenické konstrukce'!$C$82:$J$104,'04 - Kamenické konstrukce'!$C$110:$J$138</definedName>
    <definedName name="_xlnm.Print_Area" localSheetId="7">'05 - Malby'!$C$4:$J$76,'05 - Malby'!$C$82:$J$108,'05 - Malby'!$C$114:$J$183</definedName>
    <definedName name="_xlnm.Print_Area" localSheetId="8">'06 - Dlažba'!$C$4:$J$76,'06 - Dlažba'!$C$82:$J$109,'06 - Dlažba'!$C$115:$J$162</definedName>
    <definedName name="_xlnm.Print_Area" localSheetId="10">'07 - Terénní úpravy'!$C$4:$J$76,'07 - Terénní úpravy'!$C$82:$J$109,'07 - Terénní úpravy'!$C$115:$J$181</definedName>
    <definedName name="_xlnm.Print_Area" localSheetId="9">dlažba!$A$1:$G$6</definedName>
    <definedName name="_xlnm.Print_Area" localSheetId="6">'kamenické prvky '!$A$1:$H$8</definedName>
    <definedName name="_xlnm.Print_Area" localSheetId="0">'Rekapitulace stavby'!$D$4:$AO$76,'Rekapitulace stavby'!$C$82:$AQ$102</definedName>
    <definedName name="_xlnm.Print_Area" localSheetId="4">'truhlářské prvky'!$A$1:$H$11</definedName>
    <definedName name="_xlnm.Print_Area" localSheetId="11">'zvon a hodiny'!$A$1:$G$7</definedName>
  </definedNames>
  <calcPr calcId="162913"/>
</workbook>
</file>

<file path=xl/calcChain.xml><?xml version="1.0" encoding="utf-8"?>
<calcChain xmlns="http://schemas.openxmlformats.org/spreadsheetml/2006/main">
  <c r="BK144" i="8" l="1"/>
  <c r="BK148" i="8"/>
  <c r="BI148" i="8"/>
  <c r="BH148" i="8"/>
  <c r="BG148" i="8"/>
  <c r="BF148" i="8"/>
  <c r="T148" i="8"/>
  <c r="R148" i="8"/>
  <c r="P148" i="8"/>
  <c r="J148" i="8"/>
  <c r="BE148" i="8" s="1"/>
  <c r="F4" i="13" l="1"/>
  <c r="F5" i="13"/>
  <c r="F4" i="12"/>
  <c r="G6" i="11" l="1"/>
  <c r="G5" i="11"/>
  <c r="G4" i="11"/>
  <c r="G9" i="10"/>
  <c r="G8" i="10"/>
  <c r="G7" i="10"/>
  <c r="G6" i="10"/>
  <c r="G5" i="10"/>
  <c r="G4" i="10"/>
  <c r="J37" i="8" l="1"/>
  <c r="J36" i="8"/>
  <c r="AY101" i="1" s="1"/>
  <c r="J35" i="8"/>
  <c r="AX101" i="1" s="1"/>
  <c r="BI181" i="8"/>
  <c r="BH181" i="8"/>
  <c r="BG181" i="8"/>
  <c r="BF181" i="8"/>
  <c r="T181" i="8"/>
  <c r="T180" i="8" s="1"/>
  <c r="R181" i="8"/>
  <c r="R180" i="8" s="1"/>
  <c r="P181" i="8"/>
  <c r="P180" i="8" s="1"/>
  <c r="BI179" i="8"/>
  <c r="BH179" i="8"/>
  <c r="BG179" i="8"/>
  <c r="BF179" i="8"/>
  <c r="T179" i="8"/>
  <c r="T178" i="8" s="1"/>
  <c r="R179" i="8"/>
  <c r="R178" i="8" s="1"/>
  <c r="P179" i="8"/>
  <c r="P178" i="8" s="1"/>
  <c r="BI177" i="8"/>
  <c r="BH177" i="8"/>
  <c r="BG177" i="8"/>
  <c r="BF177" i="8"/>
  <c r="T177" i="8"/>
  <c r="T176" i="8" s="1"/>
  <c r="R177" i="8"/>
  <c r="R176" i="8" s="1"/>
  <c r="P177" i="8"/>
  <c r="P176" i="8" s="1"/>
  <c r="BI175" i="8"/>
  <c r="BH175" i="8"/>
  <c r="BG175" i="8"/>
  <c r="BF175" i="8"/>
  <c r="T175" i="8"/>
  <c r="T174" i="8" s="1"/>
  <c r="R175" i="8"/>
  <c r="R174" i="8" s="1"/>
  <c r="P175" i="8"/>
  <c r="P174" i="8" s="1"/>
  <c r="BI173" i="8"/>
  <c r="BH173" i="8"/>
  <c r="BG173" i="8"/>
  <c r="BF173" i="8"/>
  <c r="T173" i="8"/>
  <c r="T172" i="8" s="1"/>
  <c r="R173" i="8"/>
  <c r="R172" i="8" s="1"/>
  <c r="P173" i="8"/>
  <c r="P172" i="8" s="1"/>
  <c r="BI170" i="8"/>
  <c r="BH170" i="8"/>
  <c r="BG170" i="8"/>
  <c r="BF170" i="8"/>
  <c r="T170" i="8"/>
  <c r="T169" i="8" s="1"/>
  <c r="R170" i="8"/>
  <c r="R169" i="8" s="1"/>
  <c r="P170" i="8"/>
  <c r="P169" i="8" s="1"/>
  <c r="BI168" i="8"/>
  <c r="BH168" i="8"/>
  <c r="BG168" i="8"/>
  <c r="BF168" i="8"/>
  <c r="T168" i="8"/>
  <c r="T167" i="8" s="1"/>
  <c r="R168" i="8"/>
  <c r="R167" i="8" s="1"/>
  <c r="P168" i="8"/>
  <c r="P167" i="8" s="1"/>
  <c r="BI165" i="8"/>
  <c r="BH165" i="8"/>
  <c r="BG165" i="8"/>
  <c r="BF165" i="8"/>
  <c r="T165" i="8"/>
  <c r="R165" i="8"/>
  <c r="P165" i="8"/>
  <c r="BI162" i="8"/>
  <c r="BH162" i="8"/>
  <c r="BG162" i="8"/>
  <c r="BF162" i="8"/>
  <c r="T162" i="8"/>
  <c r="R162" i="8"/>
  <c r="P162" i="8"/>
  <c r="BI160" i="8"/>
  <c r="BH160" i="8"/>
  <c r="BG160" i="8"/>
  <c r="BF160" i="8"/>
  <c r="T160" i="8"/>
  <c r="R160" i="8"/>
  <c r="P160" i="8"/>
  <c r="BI159" i="8"/>
  <c r="BH159" i="8"/>
  <c r="BG159" i="8"/>
  <c r="BF159" i="8"/>
  <c r="T159" i="8"/>
  <c r="R159" i="8"/>
  <c r="P159" i="8"/>
  <c r="BI158" i="8"/>
  <c r="BH158" i="8"/>
  <c r="BG158" i="8"/>
  <c r="BF158" i="8"/>
  <c r="T158" i="8"/>
  <c r="R158" i="8"/>
  <c r="P158" i="8"/>
  <c r="BI155" i="8"/>
  <c r="BH155" i="8"/>
  <c r="BG155" i="8"/>
  <c r="BF155" i="8"/>
  <c r="T155" i="8"/>
  <c r="R155" i="8"/>
  <c r="P155" i="8"/>
  <c r="BI152" i="8"/>
  <c r="BH152" i="8"/>
  <c r="BG152" i="8"/>
  <c r="BF152" i="8"/>
  <c r="T152" i="8"/>
  <c r="R152" i="8"/>
  <c r="P152" i="8"/>
  <c r="BI151" i="8"/>
  <c r="BH151" i="8"/>
  <c r="BG151" i="8"/>
  <c r="BF151" i="8"/>
  <c r="T151" i="8"/>
  <c r="R151" i="8"/>
  <c r="P151" i="8"/>
  <c r="BI147" i="8"/>
  <c r="BH147" i="8"/>
  <c r="BG147" i="8"/>
  <c r="BF147" i="8"/>
  <c r="T147" i="8"/>
  <c r="R147" i="8"/>
  <c r="P147" i="8"/>
  <c r="BI145" i="8"/>
  <c r="BH145" i="8"/>
  <c r="BG145" i="8"/>
  <c r="BF145" i="8"/>
  <c r="T145" i="8"/>
  <c r="R145" i="8"/>
  <c r="P145" i="8"/>
  <c r="BI136" i="8"/>
  <c r="BH136" i="8"/>
  <c r="BG136" i="8"/>
  <c r="BF136" i="8"/>
  <c r="T136" i="8"/>
  <c r="R136" i="8"/>
  <c r="P136" i="8"/>
  <c r="BI134" i="8"/>
  <c r="BH134" i="8"/>
  <c r="BG134" i="8"/>
  <c r="BF134" i="8"/>
  <c r="T134" i="8"/>
  <c r="R134" i="8"/>
  <c r="P134" i="8"/>
  <c r="BI133" i="8"/>
  <c r="BH133" i="8"/>
  <c r="BG133" i="8"/>
  <c r="BF133" i="8"/>
  <c r="T133" i="8"/>
  <c r="R133" i="8"/>
  <c r="P133" i="8"/>
  <c r="BI131" i="8"/>
  <c r="BH131" i="8"/>
  <c r="BG131" i="8"/>
  <c r="BF131" i="8"/>
  <c r="T131" i="8"/>
  <c r="R131" i="8"/>
  <c r="P131" i="8"/>
  <c r="J125" i="8"/>
  <c r="J124" i="8"/>
  <c r="F122" i="8"/>
  <c r="E120" i="8"/>
  <c r="J92" i="8"/>
  <c r="J91" i="8"/>
  <c r="F89" i="8"/>
  <c r="E87" i="8"/>
  <c r="J18" i="8"/>
  <c r="E18" i="8"/>
  <c r="F92" i="8" s="1"/>
  <c r="J17" i="8"/>
  <c r="J15" i="8"/>
  <c r="E15" i="8"/>
  <c r="F124" i="8" s="1"/>
  <c r="J14" i="8"/>
  <c r="J12" i="8"/>
  <c r="J122" i="8" s="1"/>
  <c r="E7" i="8"/>
  <c r="E85" i="8" s="1"/>
  <c r="J37" i="7"/>
  <c r="J36" i="7"/>
  <c r="AY100" i="1" s="1"/>
  <c r="J35" i="7"/>
  <c r="AX100" i="1" s="1"/>
  <c r="BI162" i="7"/>
  <c r="BH162" i="7"/>
  <c r="BG162" i="7"/>
  <c r="BF162" i="7"/>
  <c r="T162" i="7"/>
  <c r="T161" i="7"/>
  <c r="R162" i="7"/>
  <c r="R161" i="7"/>
  <c r="P162" i="7"/>
  <c r="P161" i="7" s="1"/>
  <c r="BI160" i="7"/>
  <c r="BH160" i="7"/>
  <c r="BG160" i="7"/>
  <c r="BF160" i="7"/>
  <c r="T160" i="7"/>
  <c r="T159" i="7" s="1"/>
  <c r="R160" i="7"/>
  <c r="R159" i="7"/>
  <c r="P160" i="7"/>
  <c r="P159" i="7"/>
  <c r="BI158" i="7"/>
  <c r="BH158" i="7"/>
  <c r="BG158" i="7"/>
  <c r="BF158" i="7"/>
  <c r="T158" i="7"/>
  <c r="T157" i="7" s="1"/>
  <c r="R158" i="7"/>
  <c r="R157" i="7" s="1"/>
  <c r="R154" i="7" s="1"/>
  <c r="P158" i="7"/>
  <c r="P157" i="7" s="1"/>
  <c r="BI156" i="7"/>
  <c r="BH156" i="7"/>
  <c r="BG156" i="7"/>
  <c r="BF156" i="7"/>
  <c r="T156" i="7"/>
  <c r="T155" i="7"/>
  <c r="R156" i="7"/>
  <c r="R155" i="7"/>
  <c r="P156" i="7"/>
  <c r="P155" i="7" s="1"/>
  <c r="BI153" i="7"/>
  <c r="BH153" i="7"/>
  <c r="BG153" i="7"/>
  <c r="BF153" i="7"/>
  <c r="T153" i="7"/>
  <c r="R153" i="7"/>
  <c r="P153" i="7"/>
  <c r="BI152" i="7"/>
  <c r="BH152" i="7"/>
  <c r="BG152" i="7"/>
  <c r="BF152" i="7"/>
  <c r="T152" i="7"/>
  <c r="R152" i="7"/>
  <c r="P152" i="7"/>
  <c r="BI151" i="7"/>
  <c r="BH151" i="7"/>
  <c r="BG151" i="7"/>
  <c r="BF151" i="7"/>
  <c r="T151" i="7"/>
  <c r="R151" i="7"/>
  <c r="P151" i="7"/>
  <c r="BI150" i="7"/>
  <c r="BH150" i="7"/>
  <c r="BG150" i="7"/>
  <c r="BF150" i="7"/>
  <c r="T150" i="7"/>
  <c r="R150" i="7"/>
  <c r="P150" i="7"/>
  <c r="BI148" i="7"/>
  <c r="BH148" i="7"/>
  <c r="BG148" i="7"/>
  <c r="BF148" i="7"/>
  <c r="T148" i="7"/>
  <c r="R148" i="7"/>
  <c r="P148" i="7"/>
  <c r="BI147" i="7"/>
  <c r="BH147" i="7"/>
  <c r="BG147" i="7"/>
  <c r="BF147" i="7"/>
  <c r="T147" i="7"/>
  <c r="R147" i="7"/>
  <c r="P147" i="7"/>
  <c r="BI144" i="7"/>
  <c r="BH144" i="7"/>
  <c r="BG144" i="7"/>
  <c r="BF144" i="7"/>
  <c r="T144" i="7"/>
  <c r="T143" i="7" s="1"/>
  <c r="R144" i="7"/>
  <c r="R143" i="7"/>
  <c r="P144" i="7"/>
  <c r="P143" i="7"/>
  <c r="BI142" i="7"/>
  <c r="BH142" i="7"/>
  <c r="BG142" i="7"/>
  <c r="BF142" i="7"/>
  <c r="T142" i="7"/>
  <c r="R142" i="7"/>
  <c r="P142" i="7"/>
  <c r="BI141" i="7"/>
  <c r="BH141" i="7"/>
  <c r="BG141" i="7"/>
  <c r="BF141" i="7"/>
  <c r="T141" i="7"/>
  <c r="R141" i="7"/>
  <c r="P141" i="7"/>
  <c r="BI139" i="7"/>
  <c r="BH139" i="7"/>
  <c r="BG139" i="7"/>
  <c r="BF139" i="7"/>
  <c r="T139" i="7"/>
  <c r="R139" i="7"/>
  <c r="P139" i="7"/>
  <c r="BI138" i="7"/>
  <c r="BH138" i="7"/>
  <c r="BG138" i="7"/>
  <c r="BF138" i="7"/>
  <c r="T138" i="7"/>
  <c r="R138" i="7"/>
  <c r="P138" i="7"/>
  <c r="BI135" i="7"/>
  <c r="BH135" i="7"/>
  <c r="BG135" i="7"/>
  <c r="BF135" i="7"/>
  <c r="T135" i="7"/>
  <c r="R135" i="7"/>
  <c r="P135" i="7"/>
  <c r="BI134" i="7"/>
  <c r="BH134" i="7"/>
  <c r="BG134" i="7"/>
  <c r="BF134" i="7"/>
  <c r="T134" i="7"/>
  <c r="R134" i="7"/>
  <c r="P134" i="7"/>
  <c r="BI131" i="7"/>
  <c r="BH131" i="7"/>
  <c r="BG131" i="7"/>
  <c r="BF131" i="7"/>
  <c r="T131" i="7"/>
  <c r="T130" i="7"/>
  <c r="R131" i="7"/>
  <c r="R130" i="7" s="1"/>
  <c r="P131" i="7"/>
  <c r="P130" i="7"/>
  <c r="J125" i="7"/>
  <c r="J124" i="7"/>
  <c r="F122" i="7"/>
  <c r="E120" i="7"/>
  <c r="J92" i="7"/>
  <c r="J91" i="7"/>
  <c r="F89" i="7"/>
  <c r="E87" i="7"/>
  <c r="J18" i="7"/>
  <c r="E18" i="7"/>
  <c r="F92" i="7" s="1"/>
  <c r="J17" i="7"/>
  <c r="J15" i="7"/>
  <c r="E15" i="7"/>
  <c r="F124" i="7" s="1"/>
  <c r="J14" i="7"/>
  <c r="J12" i="7"/>
  <c r="J89" i="7" s="1"/>
  <c r="E7" i="7"/>
  <c r="E118" i="7" s="1"/>
  <c r="J37" i="6"/>
  <c r="J36" i="6"/>
  <c r="AY99" i="1" s="1"/>
  <c r="J35" i="6"/>
  <c r="AX99" i="1"/>
  <c r="BI183" i="6"/>
  <c r="BH183" i="6"/>
  <c r="BG183" i="6"/>
  <c r="BF183" i="6"/>
  <c r="T183" i="6"/>
  <c r="T182" i="6"/>
  <c r="R183" i="6"/>
  <c r="R182" i="6"/>
  <c r="P183" i="6"/>
  <c r="P182" i="6"/>
  <c r="BI181" i="6"/>
  <c r="BH181" i="6"/>
  <c r="BG181" i="6"/>
  <c r="BF181" i="6"/>
  <c r="T181" i="6"/>
  <c r="T180" i="6"/>
  <c r="R181" i="6"/>
  <c r="R180" i="6" s="1"/>
  <c r="P181" i="6"/>
  <c r="P180" i="6" s="1"/>
  <c r="BI179" i="6"/>
  <c r="BH179" i="6"/>
  <c r="BG179" i="6"/>
  <c r="BF179" i="6"/>
  <c r="T179" i="6"/>
  <c r="T178" i="6"/>
  <c r="R179" i="6"/>
  <c r="R178" i="6"/>
  <c r="R175" i="6" s="1"/>
  <c r="P179" i="6"/>
  <c r="P178" i="6" s="1"/>
  <c r="P175" i="6" s="1"/>
  <c r="BI177" i="6"/>
  <c r="BH177" i="6"/>
  <c r="BG177" i="6"/>
  <c r="BF177" i="6"/>
  <c r="T177" i="6"/>
  <c r="T176" i="6" s="1"/>
  <c r="T175" i="6" s="1"/>
  <c r="R177" i="6"/>
  <c r="R176" i="6"/>
  <c r="P177" i="6"/>
  <c r="P176" i="6"/>
  <c r="BI174" i="6"/>
  <c r="BH174" i="6"/>
  <c r="BG174" i="6"/>
  <c r="BF174" i="6"/>
  <c r="T174" i="6"/>
  <c r="R174" i="6"/>
  <c r="P174" i="6"/>
  <c r="BI173" i="6"/>
  <c r="BH173" i="6"/>
  <c r="BG173" i="6"/>
  <c r="BF173" i="6"/>
  <c r="T173" i="6"/>
  <c r="R173" i="6"/>
  <c r="P173" i="6"/>
  <c r="BI172" i="6"/>
  <c r="BH172" i="6"/>
  <c r="BG172" i="6"/>
  <c r="BF172" i="6"/>
  <c r="T172" i="6"/>
  <c r="R172" i="6"/>
  <c r="P172" i="6"/>
  <c r="BI171" i="6"/>
  <c r="BH171" i="6"/>
  <c r="BG171" i="6"/>
  <c r="BF171" i="6"/>
  <c r="T171" i="6"/>
  <c r="R171" i="6"/>
  <c r="P171" i="6"/>
  <c r="BI170" i="6"/>
  <c r="BH170" i="6"/>
  <c r="BG170" i="6"/>
  <c r="BF170" i="6"/>
  <c r="T170" i="6"/>
  <c r="R170" i="6"/>
  <c r="P170" i="6"/>
  <c r="BI169" i="6"/>
  <c r="BH169" i="6"/>
  <c r="BG169" i="6"/>
  <c r="BF169" i="6"/>
  <c r="T169" i="6"/>
  <c r="R169" i="6"/>
  <c r="P169" i="6"/>
  <c r="BI160" i="6"/>
  <c r="BH160" i="6"/>
  <c r="BG160" i="6"/>
  <c r="BF160" i="6"/>
  <c r="T160" i="6"/>
  <c r="R160" i="6"/>
  <c r="P160" i="6"/>
  <c r="BI149" i="6"/>
  <c r="BH149" i="6"/>
  <c r="BG149" i="6"/>
  <c r="BF149" i="6"/>
  <c r="T149" i="6"/>
  <c r="R149" i="6"/>
  <c r="P149" i="6"/>
  <c r="BI148" i="6"/>
  <c r="BH148" i="6"/>
  <c r="BG148" i="6"/>
  <c r="BF148" i="6"/>
  <c r="T148" i="6"/>
  <c r="R148" i="6"/>
  <c r="P148" i="6"/>
  <c r="BI147" i="6"/>
  <c r="BH147" i="6"/>
  <c r="BG147" i="6"/>
  <c r="BF147" i="6"/>
  <c r="T147" i="6"/>
  <c r="R147" i="6"/>
  <c r="P147" i="6"/>
  <c r="BI146" i="6"/>
  <c r="BH146" i="6"/>
  <c r="BG146" i="6"/>
  <c r="BF146" i="6"/>
  <c r="T146" i="6"/>
  <c r="R146" i="6"/>
  <c r="P146" i="6"/>
  <c r="BI145" i="6"/>
  <c r="BH145" i="6"/>
  <c r="BG145" i="6"/>
  <c r="BF145" i="6"/>
  <c r="T145" i="6"/>
  <c r="R145" i="6"/>
  <c r="P145" i="6"/>
  <c r="BI142" i="6"/>
  <c r="BH142" i="6"/>
  <c r="BG142" i="6"/>
  <c r="BF142" i="6"/>
  <c r="T142" i="6"/>
  <c r="R142" i="6"/>
  <c r="P142" i="6"/>
  <c r="BI141" i="6"/>
  <c r="BH141" i="6"/>
  <c r="BG141" i="6"/>
  <c r="BF141" i="6"/>
  <c r="T141" i="6"/>
  <c r="R141" i="6"/>
  <c r="P141" i="6"/>
  <c r="BI139" i="6"/>
  <c r="BH139" i="6"/>
  <c r="BG139" i="6"/>
  <c r="BF139" i="6"/>
  <c r="T139" i="6"/>
  <c r="R139" i="6"/>
  <c r="P139" i="6"/>
  <c r="BI138" i="6"/>
  <c r="BH138" i="6"/>
  <c r="BG138" i="6"/>
  <c r="BF138" i="6"/>
  <c r="T138" i="6"/>
  <c r="R138" i="6"/>
  <c r="P138" i="6"/>
  <c r="BI136" i="6"/>
  <c r="BH136" i="6"/>
  <c r="BG136" i="6"/>
  <c r="BF136" i="6"/>
  <c r="T136" i="6"/>
  <c r="R136" i="6"/>
  <c r="P136" i="6"/>
  <c r="BI135" i="6"/>
  <c r="BH135" i="6"/>
  <c r="BG135" i="6"/>
  <c r="BF135" i="6"/>
  <c r="T135" i="6"/>
  <c r="R135" i="6"/>
  <c r="P135" i="6"/>
  <c r="BI133" i="6"/>
  <c r="BH133" i="6"/>
  <c r="BG133" i="6"/>
  <c r="BF133" i="6"/>
  <c r="T133" i="6"/>
  <c r="R133" i="6"/>
  <c r="P133" i="6"/>
  <c r="BI131" i="6"/>
  <c r="BH131" i="6"/>
  <c r="BG131" i="6"/>
  <c r="BF131" i="6"/>
  <c r="T131" i="6"/>
  <c r="R131" i="6"/>
  <c r="P131" i="6"/>
  <c r="BI130" i="6"/>
  <c r="BH130" i="6"/>
  <c r="BG130" i="6"/>
  <c r="BF130" i="6"/>
  <c r="T130" i="6"/>
  <c r="R130" i="6"/>
  <c r="P130" i="6"/>
  <c r="J124" i="6"/>
  <c r="J123" i="6"/>
  <c r="F121" i="6"/>
  <c r="E119" i="6"/>
  <c r="J92" i="6"/>
  <c r="J91" i="6"/>
  <c r="F89" i="6"/>
  <c r="E87" i="6"/>
  <c r="J18" i="6"/>
  <c r="E18" i="6"/>
  <c r="F92" i="6" s="1"/>
  <c r="J17" i="6"/>
  <c r="J15" i="6"/>
  <c r="E15" i="6"/>
  <c r="F123" i="6" s="1"/>
  <c r="J14" i="6"/>
  <c r="J12" i="6"/>
  <c r="J121" i="6" s="1"/>
  <c r="E7" i="6"/>
  <c r="E85" i="6" s="1"/>
  <c r="J37" i="5"/>
  <c r="J36" i="5"/>
  <c r="AY98" i="1" s="1"/>
  <c r="J35" i="5"/>
  <c r="AX98" i="1"/>
  <c r="BI138" i="5"/>
  <c r="BH138" i="5"/>
  <c r="BG138" i="5"/>
  <c r="BF138" i="5"/>
  <c r="T138" i="5"/>
  <c r="T137" i="5"/>
  <c r="T130" i="5" s="1"/>
  <c r="R138" i="5"/>
  <c r="R137" i="5"/>
  <c r="P138" i="5"/>
  <c r="P137" i="5"/>
  <c r="BI136" i="5"/>
  <c r="BH136" i="5"/>
  <c r="BG136" i="5"/>
  <c r="BF136" i="5"/>
  <c r="T136" i="5"/>
  <c r="T135" i="5"/>
  <c r="R136" i="5"/>
  <c r="R135" i="5" s="1"/>
  <c r="P136" i="5"/>
  <c r="P135" i="5"/>
  <c r="BI134" i="5"/>
  <c r="BH134" i="5"/>
  <c r="BG134" i="5"/>
  <c r="BF134" i="5"/>
  <c r="T134" i="5"/>
  <c r="T133" i="5"/>
  <c r="R134" i="5"/>
  <c r="R133" i="5"/>
  <c r="P134" i="5"/>
  <c r="P133" i="5" s="1"/>
  <c r="BI132" i="5"/>
  <c r="BH132" i="5"/>
  <c r="BG132" i="5"/>
  <c r="BF132" i="5"/>
  <c r="T132" i="5"/>
  <c r="T131" i="5"/>
  <c r="R132" i="5"/>
  <c r="R131" i="5" s="1"/>
  <c r="R130" i="5" s="1"/>
  <c r="P132" i="5"/>
  <c r="P131" i="5" s="1"/>
  <c r="P130" i="5" s="1"/>
  <c r="BI129" i="5"/>
  <c r="BH129" i="5"/>
  <c r="BG129" i="5"/>
  <c r="BF129" i="5"/>
  <c r="T129" i="5"/>
  <c r="R129" i="5"/>
  <c r="P129" i="5"/>
  <c r="BI128" i="5"/>
  <c r="BH128" i="5"/>
  <c r="BG128" i="5"/>
  <c r="BF128" i="5"/>
  <c r="T128" i="5"/>
  <c r="R128" i="5"/>
  <c r="P128" i="5"/>
  <c r="BI127" i="5"/>
  <c r="BH127" i="5"/>
  <c r="BG127" i="5"/>
  <c r="BF127" i="5"/>
  <c r="T127" i="5"/>
  <c r="R127" i="5"/>
  <c r="P127" i="5"/>
  <c r="BI126" i="5"/>
  <c r="BH126" i="5"/>
  <c r="BG126" i="5"/>
  <c r="BF126" i="5"/>
  <c r="T126" i="5"/>
  <c r="R126" i="5"/>
  <c r="P126" i="5"/>
  <c r="J120" i="5"/>
  <c r="J119" i="5"/>
  <c r="F117" i="5"/>
  <c r="E115" i="5"/>
  <c r="J92" i="5"/>
  <c r="J91" i="5"/>
  <c r="F89" i="5"/>
  <c r="E87" i="5"/>
  <c r="J18" i="5"/>
  <c r="E18" i="5"/>
  <c r="F92" i="5" s="1"/>
  <c r="J17" i="5"/>
  <c r="J15" i="5"/>
  <c r="E15" i="5"/>
  <c r="F91" i="5"/>
  <c r="J14" i="5"/>
  <c r="J12" i="5"/>
  <c r="J89" i="5" s="1"/>
  <c r="E7" i="5"/>
  <c r="E113" i="5" s="1"/>
  <c r="AY97" i="1"/>
  <c r="J37" i="4"/>
  <c r="J36" i="4"/>
  <c r="J35" i="4"/>
  <c r="AX97" i="1"/>
  <c r="BI180" i="4"/>
  <c r="BH180" i="4"/>
  <c r="BG180" i="4"/>
  <c r="BF180" i="4"/>
  <c r="T180" i="4"/>
  <c r="T179" i="4"/>
  <c r="R180" i="4"/>
  <c r="R179" i="4" s="1"/>
  <c r="P180" i="4"/>
  <c r="P179" i="4" s="1"/>
  <c r="BI178" i="4"/>
  <c r="BH178" i="4"/>
  <c r="BG178" i="4"/>
  <c r="BF178" i="4"/>
  <c r="T178" i="4"/>
  <c r="T177" i="4"/>
  <c r="R178" i="4"/>
  <c r="R177" i="4" s="1"/>
  <c r="P178" i="4"/>
  <c r="P177" i="4"/>
  <c r="BI176" i="4"/>
  <c r="BH176" i="4"/>
  <c r="BG176" i="4"/>
  <c r="BF176" i="4"/>
  <c r="T176" i="4"/>
  <c r="T175" i="4" s="1"/>
  <c r="T172" i="4" s="1"/>
  <c r="R176" i="4"/>
  <c r="R175" i="4"/>
  <c r="P176" i="4"/>
  <c r="P175" i="4" s="1"/>
  <c r="BI174" i="4"/>
  <c r="BH174" i="4"/>
  <c r="BG174" i="4"/>
  <c r="BF174" i="4"/>
  <c r="T174" i="4"/>
  <c r="T173" i="4"/>
  <c r="R174" i="4"/>
  <c r="R173" i="4" s="1"/>
  <c r="P174" i="4"/>
  <c r="P173" i="4" s="1"/>
  <c r="BI171" i="4"/>
  <c r="BH171" i="4"/>
  <c r="BG171" i="4"/>
  <c r="BF171" i="4"/>
  <c r="T171" i="4"/>
  <c r="R171" i="4"/>
  <c r="P171" i="4"/>
  <c r="BI168" i="4"/>
  <c r="BH168" i="4"/>
  <c r="BG168" i="4"/>
  <c r="BF168" i="4"/>
  <c r="T168" i="4"/>
  <c r="R168" i="4"/>
  <c r="P168" i="4"/>
  <c r="BI166" i="4"/>
  <c r="BH166" i="4"/>
  <c r="BG166" i="4"/>
  <c r="BF166" i="4"/>
  <c r="T166" i="4"/>
  <c r="R166" i="4"/>
  <c r="P166" i="4"/>
  <c r="BI165" i="4"/>
  <c r="BH165" i="4"/>
  <c r="BG165" i="4"/>
  <c r="BF165" i="4"/>
  <c r="T165" i="4"/>
  <c r="R165" i="4"/>
  <c r="P165" i="4"/>
  <c r="BI164" i="4"/>
  <c r="BH164" i="4"/>
  <c r="BG164" i="4"/>
  <c r="BF164" i="4"/>
  <c r="T164" i="4"/>
  <c r="R164" i="4"/>
  <c r="P164" i="4"/>
  <c r="BI162" i="4"/>
  <c r="BH162" i="4"/>
  <c r="BG162" i="4"/>
  <c r="BF162" i="4"/>
  <c r="T162" i="4"/>
  <c r="R162" i="4"/>
  <c r="P162" i="4"/>
  <c r="BI161" i="4"/>
  <c r="BH161" i="4"/>
  <c r="BG161" i="4"/>
  <c r="BF161" i="4"/>
  <c r="T161" i="4"/>
  <c r="R161" i="4"/>
  <c r="P161" i="4"/>
  <c r="BI160" i="4"/>
  <c r="BH160" i="4"/>
  <c r="BG160" i="4"/>
  <c r="BF160" i="4"/>
  <c r="T160" i="4"/>
  <c r="R160" i="4"/>
  <c r="P160" i="4"/>
  <c r="BI159" i="4"/>
  <c r="BH159" i="4"/>
  <c r="BG159" i="4"/>
  <c r="BF159" i="4"/>
  <c r="T159" i="4"/>
  <c r="R159" i="4"/>
  <c r="P159" i="4"/>
  <c r="BI158" i="4"/>
  <c r="BH158" i="4"/>
  <c r="BG158" i="4"/>
  <c r="BF158" i="4"/>
  <c r="T158" i="4"/>
  <c r="R158" i="4"/>
  <c r="P158" i="4"/>
  <c r="BI157" i="4"/>
  <c r="BH157" i="4"/>
  <c r="BG157" i="4"/>
  <c r="BF157" i="4"/>
  <c r="T157" i="4"/>
  <c r="R157" i="4"/>
  <c r="P157" i="4"/>
  <c r="BI155" i="4"/>
  <c r="BH155" i="4"/>
  <c r="BG155" i="4"/>
  <c r="BF155" i="4"/>
  <c r="T155" i="4"/>
  <c r="R155" i="4"/>
  <c r="P155" i="4"/>
  <c r="BI154" i="4"/>
  <c r="BH154" i="4"/>
  <c r="BG154" i="4"/>
  <c r="BF154" i="4"/>
  <c r="T154" i="4"/>
  <c r="R154" i="4"/>
  <c r="P154" i="4"/>
  <c r="BI153" i="4"/>
  <c r="BH153" i="4"/>
  <c r="BG153" i="4"/>
  <c r="BF153" i="4"/>
  <c r="T153" i="4"/>
  <c r="R153" i="4"/>
  <c r="P153" i="4"/>
  <c r="BI152" i="4"/>
  <c r="BH152" i="4"/>
  <c r="BG152" i="4"/>
  <c r="BF152" i="4"/>
  <c r="T152" i="4"/>
  <c r="R152" i="4"/>
  <c r="P152" i="4"/>
  <c r="BI151" i="4"/>
  <c r="BH151" i="4"/>
  <c r="BG151" i="4"/>
  <c r="BF151" i="4"/>
  <c r="T151" i="4"/>
  <c r="R151" i="4"/>
  <c r="P151" i="4"/>
  <c r="BI150" i="4"/>
  <c r="BH150" i="4"/>
  <c r="BG150" i="4"/>
  <c r="BF150" i="4"/>
  <c r="T150" i="4"/>
  <c r="R150" i="4"/>
  <c r="P150" i="4"/>
  <c r="BI149" i="4"/>
  <c r="BH149" i="4"/>
  <c r="BG149" i="4"/>
  <c r="BF149" i="4"/>
  <c r="T149" i="4"/>
  <c r="R149" i="4"/>
  <c r="P149" i="4"/>
  <c r="BI148" i="4"/>
  <c r="BH148" i="4"/>
  <c r="BG148" i="4"/>
  <c r="BF148" i="4"/>
  <c r="T148" i="4"/>
  <c r="R148" i="4"/>
  <c r="P148" i="4"/>
  <c r="BI145" i="4"/>
  <c r="BH145" i="4"/>
  <c r="BG145" i="4"/>
  <c r="BF145" i="4"/>
  <c r="T145" i="4"/>
  <c r="R145" i="4"/>
  <c r="P145" i="4"/>
  <c r="BI144" i="4"/>
  <c r="BH144" i="4"/>
  <c r="BG144" i="4"/>
  <c r="BF144" i="4"/>
  <c r="T144" i="4"/>
  <c r="R144" i="4"/>
  <c r="P144" i="4"/>
  <c r="BI142" i="4"/>
  <c r="BH142" i="4"/>
  <c r="BG142" i="4"/>
  <c r="BF142" i="4"/>
  <c r="T142" i="4"/>
  <c r="R142" i="4"/>
  <c r="P142" i="4"/>
  <c r="BI141" i="4"/>
  <c r="BH141" i="4"/>
  <c r="BG141" i="4"/>
  <c r="BF141" i="4"/>
  <c r="T141" i="4"/>
  <c r="R141" i="4"/>
  <c r="P141" i="4"/>
  <c r="BI138" i="4"/>
  <c r="BH138" i="4"/>
  <c r="BG138" i="4"/>
  <c r="BF138" i="4"/>
  <c r="T138" i="4"/>
  <c r="R138" i="4"/>
  <c r="P138" i="4"/>
  <c r="BI136" i="4"/>
  <c r="BH136" i="4"/>
  <c r="BG136" i="4"/>
  <c r="BF136" i="4"/>
  <c r="T136" i="4"/>
  <c r="R136" i="4"/>
  <c r="P136" i="4"/>
  <c r="BI130" i="4"/>
  <c r="BH130" i="4"/>
  <c r="BG130" i="4"/>
  <c r="BF130" i="4"/>
  <c r="T130" i="4"/>
  <c r="R130" i="4"/>
  <c r="P130" i="4"/>
  <c r="J124" i="4"/>
  <c r="J123" i="4"/>
  <c r="F121" i="4"/>
  <c r="E119" i="4"/>
  <c r="J92" i="4"/>
  <c r="J91" i="4"/>
  <c r="F89" i="4"/>
  <c r="E87" i="4"/>
  <c r="J18" i="4"/>
  <c r="E18" i="4"/>
  <c r="F92" i="4" s="1"/>
  <c r="J17" i="4"/>
  <c r="J15" i="4"/>
  <c r="E15" i="4"/>
  <c r="F91" i="4" s="1"/>
  <c r="J14" i="4"/>
  <c r="J12" i="4"/>
  <c r="J89" i="4"/>
  <c r="E7" i="4"/>
  <c r="E85" i="4"/>
  <c r="J37" i="3"/>
  <c r="J36" i="3"/>
  <c r="AY96" i="1"/>
  <c r="J35" i="3"/>
  <c r="AX96" i="1"/>
  <c r="BI172" i="3"/>
  <c r="BH172" i="3"/>
  <c r="BG172" i="3"/>
  <c r="BF172" i="3"/>
  <c r="T172" i="3"/>
  <c r="T171" i="3"/>
  <c r="R172" i="3"/>
  <c r="R171" i="3"/>
  <c r="P172" i="3"/>
  <c r="P171" i="3"/>
  <c r="BI170" i="3"/>
  <c r="BH170" i="3"/>
  <c r="BG170" i="3"/>
  <c r="BF170" i="3"/>
  <c r="T170" i="3"/>
  <c r="T169" i="3"/>
  <c r="R170" i="3"/>
  <c r="R169" i="3"/>
  <c r="P170" i="3"/>
  <c r="P169" i="3" s="1"/>
  <c r="BI168" i="3"/>
  <c r="BH168" i="3"/>
  <c r="BG168" i="3"/>
  <c r="BF168" i="3"/>
  <c r="T168" i="3"/>
  <c r="T167" i="3"/>
  <c r="R168" i="3"/>
  <c r="R167" i="3"/>
  <c r="R164" i="3" s="1"/>
  <c r="P168" i="3"/>
  <c r="P167" i="3" s="1"/>
  <c r="P164" i="3" s="1"/>
  <c r="BI166" i="3"/>
  <c r="BH166" i="3"/>
  <c r="BG166" i="3"/>
  <c r="BF166" i="3"/>
  <c r="T166" i="3"/>
  <c r="T165" i="3" s="1"/>
  <c r="T164" i="3" s="1"/>
  <c r="R166" i="3"/>
  <c r="R165" i="3"/>
  <c r="P166" i="3"/>
  <c r="P165" i="3"/>
  <c r="BI163" i="3"/>
  <c r="BH163" i="3"/>
  <c r="BG163" i="3"/>
  <c r="BF163" i="3"/>
  <c r="T163" i="3"/>
  <c r="R163" i="3"/>
  <c r="P163" i="3"/>
  <c r="BI162" i="3"/>
  <c r="BH162" i="3"/>
  <c r="BG162" i="3"/>
  <c r="BF162" i="3"/>
  <c r="T162" i="3"/>
  <c r="R162" i="3"/>
  <c r="P162" i="3"/>
  <c r="BI159" i="3"/>
  <c r="BH159" i="3"/>
  <c r="BG159" i="3"/>
  <c r="BF159" i="3"/>
  <c r="T159" i="3"/>
  <c r="T158" i="3" s="1"/>
  <c r="R159" i="3"/>
  <c r="R158" i="3" s="1"/>
  <c r="P159" i="3"/>
  <c r="P158" i="3" s="1"/>
  <c r="BI157" i="3"/>
  <c r="BH157" i="3"/>
  <c r="BG157" i="3"/>
  <c r="BF157" i="3"/>
  <c r="T157" i="3"/>
  <c r="R157" i="3"/>
  <c r="P157" i="3"/>
  <c r="BI156" i="3"/>
  <c r="BH156" i="3"/>
  <c r="BG156" i="3"/>
  <c r="BF156" i="3"/>
  <c r="T156" i="3"/>
  <c r="R156" i="3"/>
  <c r="P156" i="3"/>
  <c r="BI154" i="3"/>
  <c r="BH154" i="3"/>
  <c r="BG154" i="3"/>
  <c r="BF154" i="3"/>
  <c r="T154" i="3"/>
  <c r="R154" i="3"/>
  <c r="P154" i="3"/>
  <c r="BI153" i="3"/>
  <c r="BH153" i="3"/>
  <c r="BG153" i="3"/>
  <c r="BF153" i="3"/>
  <c r="T153" i="3"/>
  <c r="R153" i="3"/>
  <c r="P153" i="3"/>
  <c r="BI146" i="3"/>
  <c r="BH146" i="3"/>
  <c r="BG146" i="3"/>
  <c r="BF146" i="3"/>
  <c r="T146" i="3"/>
  <c r="R146" i="3"/>
  <c r="P146" i="3"/>
  <c r="BI145" i="3"/>
  <c r="BH145" i="3"/>
  <c r="BG145" i="3"/>
  <c r="BF145" i="3"/>
  <c r="T145" i="3"/>
  <c r="R145" i="3"/>
  <c r="P145" i="3"/>
  <c r="BI144" i="3"/>
  <c r="BH144" i="3"/>
  <c r="BG144" i="3"/>
  <c r="BF144" i="3"/>
  <c r="T144" i="3"/>
  <c r="R144" i="3"/>
  <c r="P144" i="3"/>
  <c r="BI143" i="3"/>
  <c r="BH143" i="3"/>
  <c r="BG143" i="3"/>
  <c r="BF143" i="3"/>
  <c r="T143" i="3"/>
  <c r="R143" i="3"/>
  <c r="P143" i="3"/>
  <c r="BI142" i="3"/>
  <c r="BH142" i="3"/>
  <c r="BG142" i="3"/>
  <c r="BF142" i="3"/>
  <c r="T142" i="3"/>
  <c r="R142" i="3"/>
  <c r="P142" i="3"/>
  <c r="BI141" i="3"/>
  <c r="BH141" i="3"/>
  <c r="BG141" i="3"/>
  <c r="BF141" i="3"/>
  <c r="T141" i="3"/>
  <c r="R141" i="3"/>
  <c r="P141" i="3"/>
  <c r="BI139" i="3"/>
  <c r="BH139" i="3"/>
  <c r="BG139" i="3"/>
  <c r="BF139" i="3"/>
  <c r="T139" i="3"/>
  <c r="R139" i="3"/>
  <c r="P139" i="3"/>
  <c r="BI133" i="3"/>
  <c r="BH133" i="3"/>
  <c r="BG133" i="3"/>
  <c r="BF133" i="3"/>
  <c r="T133" i="3"/>
  <c r="R133" i="3"/>
  <c r="P133" i="3"/>
  <c r="BI131" i="3"/>
  <c r="BH131" i="3"/>
  <c r="BG131" i="3"/>
  <c r="BF131" i="3"/>
  <c r="J34" i="3" s="1"/>
  <c r="T131" i="3"/>
  <c r="T130" i="3" s="1"/>
  <c r="R131" i="3"/>
  <c r="R130" i="3" s="1"/>
  <c r="P131" i="3"/>
  <c r="P130" i="3" s="1"/>
  <c r="J125" i="3"/>
  <c r="J124" i="3"/>
  <c r="F122" i="3"/>
  <c r="E120" i="3"/>
  <c r="J92" i="3"/>
  <c r="J91" i="3"/>
  <c r="F89" i="3"/>
  <c r="E87" i="3"/>
  <c r="J18" i="3"/>
  <c r="E18" i="3"/>
  <c r="F125" i="3" s="1"/>
  <c r="J17" i="3"/>
  <c r="J15" i="3"/>
  <c r="E15" i="3"/>
  <c r="F91" i="3" s="1"/>
  <c r="J14" i="3"/>
  <c r="J12" i="3"/>
  <c r="J89" i="3" s="1"/>
  <c r="E7" i="3"/>
  <c r="E85" i="3" s="1"/>
  <c r="J37" i="2"/>
  <c r="J36" i="2"/>
  <c r="AY95" i="1"/>
  <c r="J35" i="2"/>
  <c r="AX95" i="1"/>
  <c r="BI288" i="2"/>
  <c r="BH288" i="2"/>
  <c r="BG288" i="2"/>
  <c r="BF288" i="2"/>
  <c r="T288" i="2"/>
  <c r="T287" i="2" s="1"/>
  <c r="R288" i="2"/>
  <c r="R287" i="2"/>
  <c r="P288" i="2"/>
  <c r="P287" i="2"/>
  <c r="BI286" i="2"/>
  <c r="BH286" i="2"/>
  <c r="BG286" i="2"/>
  <c r="BF286" i="2"/>
  <c r="T286" i="2"/>
  <c r="T285" i="2"/>
  <c r="R286" i="2"/>
  <c r="R285" i="2"/>
  <c r="P286" i="2"/>
  <c r="P285" i="2" s="1"/>
  <c r="BI284" i="2"/>
  <c r="BH284" i="2"/>
  <c r="BG284" i="2"/>
  <c r="BF284" i="2"/>
  <c r="T284" i="2"/>
  <c r="T283" i="2"/>
  <c r="R284" i="2"/>
  <c r="R283" i="2"/>
  <c r="P284" i="2"/>
  <c r="P283" i="2"/>
  <c r="BI282" i="2"/>
  <c r="BH282" i="2"/>
  <c r="BG282" i="2"/>
  <c r="BF282" i="2"/>
  <c r="T282" i="2"/>
  <c r="T281" i="2" s="1"/>
  <c r="T280" i="2" s="1"/>
  <c r="R282" i="2"/>
  <c r="R281" i="2" s="1"/>
  <c r="R280" i="2" s="1"/>
  <c r="P282" i="2"/>
  <c r="P281" i="2" s="1"/>
  <c r="BI276" i="2"/>
  <c r="BH276" i="2"/>
  <c r="BG276" i="2"/>
  <c r="BF276" i="2"/>
  <c r="T276" i="2"/>
  <c r="R276" i="2"/>
  <c r="P276" i="2"/>
  <c r="BI272" i="2"/>
  <c r="BH272" i="2"/>
  <c r="BG272" i="2"/>
  <c r="BF272" i="2"/>
  <c r="T272" i="2"/>
  <c r="R272" i="2"/>
  <c r="P272" i="2"/>
  <c r="BI270" i="2"/>
  <c r="BH270" i="2"/>
  <c r="BG270" i="2"/>
  <c r="BF270" i="2"/>
  <c r="T270" i="2"/>
  <c r="R270" i="2"/>
  <c r="P270" i="2"/>
  <c r="BI268" i="2"/>
  <c r="BH268" i="2"/>
  <c r="BG268" i="2"/>
  <c r="BF268" i="2"/>
  <c r="T268" i="2"/>
  <c r="R268" i="2"/>
  <c r="P268" i="2"/>
  <c r="BI266" i="2"/>
  <c r="BH266" i="2"/>
  <c r="BG266" i="2"/>
  <c r="BF266" i="2"/>
  <c r="T266" i="2"/>
  <c r="R266" i="2"/>
  <c r="P266" i="2"/>
  <c r="BI264" i="2"/>
  <c r="BH264" i="2"/>
  <c r="BG264" i="2"/>
  <c r="BF264" i="2"/>
  <c r="T264" i="2"/>
  <c r="R264" i="2"/>
  <c r="P264" i="2"/>
  <c r="BI263" i="2"/>
  <c r="BH263" i="2"/>
  <c r="BG263" i="2"/>
  <c r="BF263" i="2"/>
  <c r="T263" i="2"/>
  <c r="R263" i="2"/>
  <c r="P263" i="2"/>
  <c r="BI262" i="2"/>
  <c r="BH262" i="2"/>
  <c r="BG262" i="2"/>
  <c r="BF262" i="2"/>
  <c r="T262" i="2"/>
  <c r="R262" i="2"/>
  <c r="P262" i="2"/>
  <c r="BI260" i="2"/>
  <c r="BH260" i="2"/>
  <c r="BG260" i="2"/>
  <c r="BF260" i="2"/>
  <c r="T260" i="2"/>
  <c r="R260" i="2"/>
  <c r="P260" i="2"/>
  <c r="BI258" i="2"/>
  <c r="BH258" i="2"/>
  <c r="BG258" i="2"/>
  <c r="BF258" i="2"/>
  <c r="T258" i="2"/>
  <c r="R258" i="2"/>
  <c r="P258" i="2"/>
  <c r="BI256" i="2"/>
  <c r="BH256" i="2"/>
  <c r="BG256" i="2"/>
  <c r="BF256" i="2"/>
  <c r="T256" i="2"/>
  <c r="R256" i="2"/>
  <c r="P256" i="2"/>
  <c r="BI255" i="2"/>
  <c r="BH255" i="2"/>
  <c r="BG255" i="2"/>
  <c r="BF255" i="2"/>
  <c r="T255" i="2"/>
  <c r="R255" i="2"/>
  <c r="P255" i="2"/>
  <c r="BI254" i="2"/>
  <c r="BH254" i="2"/>
  <c r="BG254" i="2"/>
  <c r="BF254" i="2"/>
  <c r="T254" i="2"/>
  <c r="R254" i="2"/>
  <c r="P254" i="2"/>
  <c r="BI250" i="2"/>
  <c r="BH250" i="2"/>
  <c r="BG250" i="2"/>
  <c r="BF250" i="2"/>
  <c r="T250" i="2"/>
  <c r="R250" i="2"/>
  <c r="P250" i="2"/>
  <c r="BI249" i="2"/>
  <c r="BH249" i="2"/>
  <c r="BG249" i="2"/>
  <c r="BF249" i="2"/>
  <c r="T249" i="2"/>
  <c r="R249" i="2"/>
  <c r="P249" i="2"/>
  <c r="BI244" i="2"/>
  <c r="BH244" i="2"/>
  <c r="BG244" i="2"/>
  <c r="BF244" i="2"/>
  <c r="T244" i="2"/>
  <c r="R244" i="2"/>
  <c r="P244" i="2"/>
  <c r="BI242" i="2"/>
  <c r="BH242" i="2"/>
  <c r="BG242" i="2"/>
  <c r="BF242" i="2"/>
  <c r="T242" i="2"/>
  <c r="R242" i="2"/>
  <c r="P242" i="2"/>
  <c r="BI241" i="2"/>
  <c r="BH241" i="2"/>
  <c r="BG241" i="2"/>
  <c r="BF241" i="2"/>
  <c r="T241" i="2"/>
  <c r="R241" i="2"/>
  <c r="P241" i="2"/>
  <c r="BI240" i="2"/>
  <c r="BH240" i="2"/>
  <c r="BG240" i="2"/>
  <c r="BF240" i="2"/>
  <c r="T240" i="2"/>
  <c r="R240" i="2"/>
  <c r="P240" i="2"/>
  <c r="BI238" i="2"/>
  <c r="BH238" i="2"/>
  <c r="BG238" i="2"/>
  <c r="BF238" i="2"/>
  <c r="T238" i="2"/>
  <c r="R238" i="2"/>
  <c r="P238" i="2"/>
  <c r="BI237" i="2"/>
  <c r="BH237" i="2"/>
  <c r="BG237" i="2"/>
  <c r="BF237" i="2"/>
  <c r="T237" i="2"/>
  <c r="R237" i="2"/>
  <c r="P237" i="2"/>
  <c r="BI235" i="2"/>
  <c r="BH235" i="2"/>
  <c r="BG235" i="2"/>
  <c r="BF235" i="2"/>
  <c r="T235" i="2"/>
  <c r="R235" i="2"/>
  <c r="P235" i="2"/>
  <c r="BI230" i="2"/>
  <c r="BH230" i="2"/>
  <c r="BG230" i="2"/>
  <c r="BF230" i="2"/>
  <c r="T230" i="2"/>
  <c r="R230" i="2"/>
  <c r="P230" i="2"/>
  <c r="BI228" i="2"/>
  <c r="BH228" i="2"/>
  <c r="BG228" i="2"/>
  <c r="BF228" i="2"/>
  <c r="T228" i="2"/>
  <c r="R228" i="2"/>
  <c r="P228" i="2"/>
  <c r="BI226" i="2"/>
  <c r="BH226" i="2"/>
  <c r="BG226" i="2"/>
  <c r="BF226" i="2"/>
  <c r="T226" i="2"/>
  <c r="R226" i="2"/>
  <c r="P226" i="2"/>
  <c r="BI223" i="2"/>
  <c r="BH223" i="2"/>
  <c r="BG223" i="2"/>
  <c r="BF223" i="2"/>
  <c r="T223" i="2"/>
  <c r="R223" i="2"/>
  <c r="P223" i="2"/>
  <c r="BI222" i="2"/>
  <c r="BH222" i="2"/>
  <c r="BG222" i="2"/>
  <c r="BF222" i="2"/>
  <c r="T222" i="2"/>
  <c r="R222" i="2"/>
  <c r="P222" i="2"/>
  <c r="BI217" i="2"/>
  <c r="BH217" i="2"/>
  <c r="BG217" i="2"/>
  <c r="BF217" i="2"/>
  <c r="T217" i="2"/>
  <c r="R217" i="2"/>
  <c r="P217" i="2"/>
  <c r="BI216" i="2"/>
  <c r="BH216" i="2"/>
  <c r="BG216" i="2"/>
  <c r="BF216" i="2"/>
  <c r="T216" i="2"/>
  <c r="R216" i="2"/>
  <c r="P216" i="2"/>
  <c r="BI213" i="2"/>
  <c r="BH213" i="2"/>
  <c r="BG213" i="2"/>
  <c r="BF213" i="2"/>
  <c r="T213" i="2"/>
  <c r="R213" i="2"/>
  <c r="P213" i="2"/>
  <c r="BI211" i="2"/>
  <c r="BH211" i="2"/>
  <c r="BG211" i="2"/>
  <c r="BF211" i="2"/>
  <c r="T211" i="2"/>
  <c r="R211" i="2"/>
  <c r="P211" i="2"/>
  <c r="BI208" i="2"/>
  <c r="BH208" i="2"/>
  <c r="BG208" i="2"/>
  <c r="BF208" i="2"/>
  <c r="T208" i="2"/>
  <c r="R208" i="2"/>
  <c r="P208" i="2"/>
  <c r="BI207" i="2"/>
  <c r="BH207" i="2"/>
  <c r="BG207" i="2"/>
  <c r="BF207" i="2"/>
  <c r="T207" i="2"/>
  <c r="R207" i="2"/>
  <c r="P207" i="2"/>
  <c r="BI206" i="2"/>
  <c r="BH206" i="2"/>
  <c r="BG206" i="2"/>
  <c r="BF206" i="2"/>
  <c r="T206" i="2"/>
  <c r="R206" i="2"/>
  <c r="P206" i="2"/>
  <c r="BI203" i="2"/>
  <c r="BH203" i="2"/>
  <c r="BG203" i="2"/>
  <c r="BF203" i="2"/>
  <c r="T203" i="2"/>
  <c r="R203" i="2"/>
  <c r="P203" i="2"/>
  <c r="BI202" i="2"/>
  <c r="BH202" i="2"/>
  <c r="BG202" i="2"/>
  <c r="BF202" i="2"/>
  <c r="T202" i="2"/>
  <c r="R202" i="2"/>
  <c r="P202" i="2"/>
  <c r="BI199" i="2"/>
  <c r="BH199" i="2"/>
  <c r="BG199" i="2"/>
  <c r="BF199" i="2"/>
  <c r="T199" i="2"/>
  <c r="R199" i="2"/>
  <c r="P199" i="2"/>
  <c r="BI198" i="2"/>
  <c r="BH198" i="2"/>
  <c r="BG198" i="2"/>
  <c r="BF198" i="2"/>
  <c r="T198" i="2"/>
  <c r="R198" i="2"/>
  <c r="P198" i="2"/>
  <c r="BI191" i="2"/>
  <c r="BH191" i="2"/>
  <c r="BG191" i="2"/>
  <c r="BF191" i="2"/>
  <c r="T191" i="2"/>
  <c r="R191" i="2"/>
  <c r="P191" i="2"/>
  <c r="BI188" i="2"/>
  <c r="BH188" i="2"/>
  <c r="BG188" i="2"/>
  <c r="BF188" i="2"/>
  <c r="T188" i="2"/>
  <c r="R188" i="2"/>
  <c r="P188" i="2"/>
  <c r="BI178" i="2"/>
  <c r="BH178" i="2"/>
  <c r="BG178" i="2"/>
  <c r="BF178" i="2"/>
  <c r="T178" i="2"/>
  <c r="R178" i="2"/>
  <c r="P178" i="2"/>
  <c r="BI172" i="2"/>
  <c r="BH172" i="2"/>
  <c r="BG172" i="2"/>
  <c r="BF172" i="2"/>
  <c r="T172" i="2"/>
  <c r="R172" i="2"/>
  <c r="P172" i="2"/>
  <c r="BI171" i="2"/>
  <c r="BH171" i="2"/>
  <c r="BG171" i="2"/>
  <c r="BF171" i="2"/>
  <c r="T171" i="2"/>
  <c r="R171" i="2"/>
  <c r="P171" i="2"/>
  <c r="BI169" i="2"/>
  <c r="BH169" i="2"/>
  <c r="BG169" i="2"/>
  <c r="BF169" i="2"/>
  <c r="T169" i="2"/>
  <c r="R169" i="2"/>
  <c r="P169" i="2"/>
  <c r="BI166" i="2"/>
  <c r="BH166" i="2"/>
  <c r="BG166" i="2"/>
  <c r="BF166" i="2"/>
  <c r="T166" i="2"/>
  <c r="T165" i="2" s="1"/>
  <c r="R166" i="2"/>
  <c r="R165" i="2"/>
  <c r="P166" i="2"/>
  <c r="P165" i="2" s="1"/>
  <c r="BI164" i="2"/>
  <c r="BH164" i="2"/>
  <c r="BG164" i="2"/>
  <c r="BF164" i="2"/>
  <c r="T164" i="2"/>
  <c r="R164" i="2"/>
  <c r="P164" i="2"/>
  <c r="BI162" i="2"/>
  <c r="BH162" i="2"/>
  <c r="BG162" i="2"/>
  <c r="BF162" i="2"/>
  <c r="T162" i="2"/>
  <c r="R162" i="2"/>
  <c r="P162" i="2"/>
  <c r="BI161" i="2"/>
  <c r="BH161" i="2"/>
  <c r="BG161" i="2"/>
  <c r="BF161" i="2"/>
  <c r="T161" i="2"/>
  <c r="R161" i="2"/>
  <c r="P161" i="2"/>
  <c r="BI160" i="2"/>
  <c r="BH160" i="2"/>
  <c r="BG160" i="2"/>
  <c r="BF160" i="2"/>
  <c r="T160" i="2"/>
  <c r="R160" i="2"/>
  <c r="P160" i="2"/>
  <c r="BI158" i="2"/>
  <c r="BH158" i="2"/>
  <c r="BG158" i="2"/>
  <c r="BF158" i="2"/>
  <c r="T158" i="2"/>
  <c r="R158" i="2"/>
  <c r="P158" i="2"/>
  <c r="BI157" i="2"/>
  <c r="BH157" i="2"/>
  <c r="BG157" i="2"/>
  <c r="BF157" i="2"/>
  <c r="T157" i="2"/>
  <c r="R157" i="2"/>
  <c r="P157" i="2"/>
  <c r="BI154" i="2"/>
  <c r="BH154" i="2"/>
  <c r="BG154" i="2"/>
  <c r="BF154" i="2"/>
  <c r="T154" i="2"/>
  <c r="R154" i="2"/>
  <c r="P154" i="2"/>
  <c r="BI153" i="2"/>
  <c r="BH153" i="2"/>
  <c r="BG153" i="2"/>
  <c r="BF153" i="2"/>
  <c r="T153" i="2"/>
  <c r="R153" i="2"/>
  <c r="P153" i="2"/>
  <c r="BI152" i="2"/>
  <c r="BH152" i="2"/>
  <c r="BG152" i="2"/>
  <c r="BF152" i="2"/>
  <c r="T152" i="2"/>
  <c r="R152" i="2"/>
  <c r="P152" i="2"/>
  <c r="BI151" i="2"/>
  <c r="BH151" i="2"/>
  <c r="BG151" i="2"/>
  <c r="BF151" i="2"/>
  <c r="T151" i="2"/>
  <c r="R151" i="2"/>
  <c r="P151" i="2"/>
  <c r="BI150" i="2"/>
  <c r="BH150" i="2"/>
  <c r="BG150" i="2"/>
  <c r="BF150" i="2"/>
  <c r="T150" i="2"/>
  <c r="R150" i="2"/>
  <c r="P150" i="2"/>
  <c r="BI149" i="2"/>
  <c r="BH149" i="2"/>
  <c r="BG149" i="2"/>
  <c r="BF149" i="2"/>
  <c r="T149" i="2"/>
  <c r="R149" i="2"/>
  <c r="P149" i="2"/>
  <c r="BI147" i="2"/>
  <c r="BH147" i="2"/>
  <c r="BG147" i="2"/>
  <c r="BF147" i="2"/>
  <c r="T147" i="2"/>
  <c r="R147" i="2"/>
  <c r="P147" i="2"/>
  <c r="BI145" i="2"/>
  <c r="BH145" i="2"/>
  <c r="BG145" i="2"/>
  <c r="BF145" i="2"/>
  <c r="T145" i="2"/>
  <c r="R145" i="2"/>
  <c r="P145" i="2"/>
  <c r="BI142" i="2"/>
  <c r="BH142" i="2"/>
  <c r="BG142" i="2"/>
  <c r="BF142" i="2"/>
  <c r="T142" i="2"/>
  <c r="R142" i="2"/>
  <c r="P142" i="2"/>
  <c r="BI141" i="2"/>
  <c r="BH141" i="2"/>
  <c r="BG141" i="2"/>
  <c r="BF141" i="2"/>
  <c r="T141" i="2"/>
  <c r="R141" i="2"/>
  <c r="P141" i="2"/>
  <c r="BI139" i="2"/>
  <c r="BH139" i="2"/>
  <c r="BG139" i="2"/>
  <c r="F35" i="2" s="1"/>
  <c r="BF139" i="2"/>
  <c r="F34" i="2" s="1"/>
  <c r="T139" i="2"/>
  <c r="R139" i="2"/>
  <c r="P139" i="2"/>
  <c r="BI134" i="2"/>
  <c r="F37" i="2" s="1"/>
  <c r="BH134" i="2"/>
  <c r="BG134" i="2"/>
  <c r="BF134" i="2"/>
  <c r="T134" i="2"/>
  <c r="R134" i="2"/>
  <c r="P134" i="2"/>
  <c r="J128" i="2"/>
  <c r="J127" i="2"/>
  <c r="F125" i="2"/>
  <c r="E123" i="2"/>
  <c r="J92" i="2"/>
  <c r="J91" i="2"/>
  <c r="F89" i="2"/>
  <c r="E87" i="2"/>
  <c r="J18" i="2"/>
  <c r="E18" i="2"/>
  <c r="F128" i="2" s="1"/>
  <c r="J17" i="2"/>
  <c r="J15" i="2"/>
  <c r="E15" i="2"/>
  <c r="F127" i="2" s="1"/>
  <c r="J14" i="2"/>
  <c r="J12" i="2"/>
  <c r="J89" i="2" s="1"/>
  <c r="E7" i="2"/>
  <c r="E121" i="2"/>
  <c r="L90" i="1"/>
  <c r="AM90" i="1"/>
  <c r="AM89" i="1"/>
  <c r="L89" i="1"/>
  <c r="AM87" i="1"/>
  <c r="L87" i="1"/>
  <c r="L85" i="1"/>
  <c r="L84" i="1"/>
  <c r="J255" i="2"/>
  <c r="J217" i="2"/>
  <c r="J145" i="2"/>
  <c r="J260" i="2"/>
  <c r="BK241" i="2"/>
  <c r="J202" i="2"/>
  <c r="BK141" i="2"/>
  <c r="J157" i="2"/>
  <c r="BK199" i="2"/>
  <c r="BK162" i="2"/>
  <c r="BK139" i="2"/>
  <c r="J270" i="2"/>
  <c r="BK263" i="2"/>
  <c r="BK255" i="2"/>
  <c r="BK244" i="2"/>
  <c r="J223" i="2"/>
  <c r="BK198" i="2"/>
  <c r="BK169" i="2"/>
  <c r="J153" i="2"/>
  <c r="J203" i="2"/>
  <c r="BK223" i="2"/>
  <c r="J198" i="2"/>
  <c r="BK150" i="2"/>
  <c r="J240" i="2"/>
  <c r="J168" i="3"/>
  <c r="J159" i="3"/>
  <c r="J143" i="3"/>
  <c r="BK131" i="3"/>
  <c r="BK133" i="3"/>
  <c r="J162" i="3"/>
  <c r="BK168" i="3"/>
  <c r="BK139" i="3"/>
  <c r="J144" i="3"/>
  <c r="J131" i="3"/>
  <c r="BK141" i="4"/>
  <c r="J160" i="4"/>
  <c r="J171" i="4"/>
  <c r="BK152" i="4"/>
  <c r="BK155" i="4"/>
  <c r="BK178" i="4"/>
  <c r="BK136" i="6"/>
  <c r="BK145" i="6"/>
  <c r="J151" i="7"/>
  <c r="J135" i="7"/>
  <c r="J134" i="7"/>
  <c r="BK153" i="7"/>
  <c r="J144" i="7"/>
  <c r="BK179" i="8"/>
  <c r="J159" i="8"/>
  <c r="BK159" i="8"/>
  <c r="BK175" i="8"/>
  <c r="BK170" i="8"/>
  <c r="BK177" i="8"/>
  <c r="BK276" i="2"/>
  <c r="J242" i="2"/>
  <c r="J151" i="2"/>
  <c r="J258" i="2"/>
  <c r="J216" i="2"/>
  <c r="BK154" i="2"/>
  <c r="J226" i="2"/>
  <c r="J158" i="2"/>
  <c r="J286" i="2"/>
  <c r="J262" i="2"/>
  <c r="BK240" i="2"/>
  <c r="J199" i="2"/>
  <c r="J154" i="2"/>
  <c r="J235" i="2"/>
  <c r="BK191" i="2"/>
  <c r="BK161" i="4"/>
  <c r="J141" i="4"/>
  <c r="J176" i="4"/>
  <c r="J153" i="4"/>
  <c r="BK168" i="4"/>
  <c r="J126" i="5"/>
  <c r="BK138" i="5"/>
  <c r="J160" i="6"/>
  <c r="J135" i="6"/>
  <c r="J142" i="6"/>
  <c r="J146" i="6"/>
  <c r="J174" i="6"/>
  <c r="J142" i="7"/>
  <c r="BK144" i="7"/>
  <c r="BK139" i="7"/>
  <c r="J131" i="7"/>
  <c r="BK181" i="8"/>
  <c r="J155" i="8"/>
  <c r="J179" i="8"/>
  <c r="J264" i="2"/>
  <c r="J230" i="2"/>
  <c r="J134" i="2"/>
  <c r="J263" i="2"/>
  <c r="BK222" i="2"/>
  <c r="J162" i="2"/>
  <c r="BK235" i="2"/>
  <c r="J141" i="2"/>
  <c r="J241" i="2"/>
  <c r="BK207" i="2"/>
  <c r="BK161" i="2"/>
  <c r="BK211" i="2"/>
  <c r="J228" i="2"/>
  <c r="BK164" i="2"/>
  <c r="BK134" i="2"/>
  <c r="J170" i="3"/>
  <c r="J154" i="3"/>
  <c r="BK156" i="3"/>
  <c r="BK170" i="3"/>
  <c r="J145" i="3"/>
  <c r="BK141" i="3"/>
  <c r="J142" i="3"/>
  <c r="J130" i="4"/>
  <c r="J155" i="4"/>
  <c r="J144" i="4"/>
  <c r="J168" i="4"/>
  <c r="J149" i="4"/>
  <c r="BK165" i="4"/>
  <c r="BK157" i="4"/>
  <c r="J138" i="5"/>
  <c r="J134" i="5"/>
  <c r="BK149" i="6"/>
  <c r="BK138" i="6"/>
  <c r="BK173" i="6"/>
  <c r="BK171" i="6"/>
  <c r="BK174" i="6"/>
  <c r="J177" i="6"/>
  <c r="BK148" i="7"/>
  <c r="BK156" i="7"/>
  <c r="J156" i="7"/>
  <c r="BK134" i="8"/>
  <c r="J147" i="8"/>
  <c r="J175" i="8"/>
  <c r="J165" i="8"/>
  <c r="BK268" i="2"/>
  <c r="J250" i="2"/>
  <c r="BK202" i="2"/>
  <c r="AS94" i="1"/>
  <c r="J207" i="2"/>
  <c r="J152" i="2"/>
  <c r="J213" i="2"/>
  <c r="BK151" i="2"/>
  <c r="BK178" i="2"/>
  <c r="BK230" i="2"/>
  <c r="BK208" i="2"/>
  <c r="BK152" i="2"/>
  <c r="BK145" i="2"/>
  <c r="J152" i="4"/>
  <c r="BK151" i="4"/>
  <c r="BK149" i="4"/>
  <c r="J142" i="4"/>
  <c r="BK154" i="4"/>
  <c r="BK142" i="4"/>
  <c r="BK145" i="4"/>
  <c r="BK174" i="4"/>
  <c r="BK164" i="4"/>
  <c r="BK132" i="5"/>
  <c r="J132" i="5"/>
  <c r="BK126" i="5"/>
  <c r="BK134" i="5"/>
  <c r="J147" i="6"/>
  <c r="BK142" i="6"/>
  <c r="J130" i="6"/>
  <c r="BK181" i="6"/>
  <c r="J148" i="6"/>
  <c r="BK183" i="6"/>
  <c r="J149" i="6"/>
  <c r="J171" i="6"/>
  <c r="BK133" i="6"/>
  <c r="J133" i="6"/>
  <c r="BK147" i="7"/>
  <c r="BK131" i="7"/>
  <c r="BK160" i="7"/>
  <c r="J152" i="7"/>
  <c r="BK141" i="7"/>
  <c r="BK133" i="8"/>
  <c r="BK152" i="8"/>
  <c r="J158" i="8"/>
  <c r="BK151" i="8"/>
  <c r="BK168" i="8"/>
  <c r="BK173" i="8"/>
  <c r="J266" i="2"/>
  <c r="BK262" i="2"/>
  <c r="J238" i="2"/>
  <c r="BK171" i="2"/>
  <c r="J288" i="2"/>
  <c r="J254" i="2"/>
  <c r="BK237" i="2"/>
  <c r="J208" i="2"/>
  <c r="J169" i="2"/>
  <c r="J178" i="2"/>
  <c r="J150" i="2"/>
  <c r="BK206" i="2"/>
  <c r="J166" i="2"/>
  <c r="J142" i="2"/>
  <c r="BK286" i="2"/>
  <c r="BK272" i="2"/>
  <c r="BK266" i="2"/>
  <c r="BK260" i="2"/>
  <c r="BK242" i="2"/>
  <c r="BK238" i="2"/>
  <c r="J206" i="2"/>
  <c r="BK166" i="2"/>
  <c r="BK217" i="2"/>
  <c r="J188" i="2"/>
  <c r="J149" i="2"/>
  <c r="BK282" i="2"/>
  <c r="BK172" i="3"/>
  <c r="BK163" i="3"/>
  <c r="BK157" i="3"/>
  <c r="BK159" i="3"/>
  <c r="J166" i="3"/>
  <c r="J146" i="3"/>
  <c r="J172" i="3"/>
  <c r="J157" i="3"/>
  <c r="J139" i="3"/>
  <c r="BK153" i="3"/>
  <c r="BK154" i="3"/>
  <c r="BK146" i="3"/>
  <c r="BK142" i="3"/>
  <c r="J138" i="4"/>
  <c r="J159" i="4"/>
  <c r="BK144" i="4"/>
  <c r="J165" i="4"/>
  <c r="BK158" i="4"/>
  <c r="J148" i="4"/>
  <c r="BK162" i="4"/>
  <c r="J164" i="4"/>
  <c r="J178" i="4"/>
  <c r="BK180" i="4"/>
  <c r="J180" i="4"/>
  <c r="BK153" i="4"/>
  <c r="J145" i="4"/>
  <c r="BK129" i="5"/>
  <c r="BK136" i="5"/>
  <c r="J136" i="5"/>
  <c r="J173" i="6"/>
  <c r="J145" i="6"/>
  <c r="J183" i="6"/>
  <c r="BK169" i="6"/>
  <c r="J138" i="6"/>
  <c r="BK147" i="6"/>
  <c r="BK148" i="6"/>
  <c r="J131" i="6"/>
  <c r="BK135" i="6"/>
  <c r="BK150" i="7"/>
  <c r="J139" i="7"/>
  <c r="BK162" i="7"/>
  <c r="BK134" i="7"/>
  <c r="J160" i="7"/>
  <c r="BK158" i="7"/>
  <c r="BK138" i="7"/>
  <c r="J136" i="8"/>
  <c r="J173" i="8"/>
  <c r="J134" i="8"/>
  <c r="J152" i="8"/>
  <c r="J170" i="8"/>
  <c r="BK136" i="8"/>
  <c r="J162" i="8"/>
  <c r="J168" i="8"/>
  <c r="J272" i="2"/>
  <c r="J256" i="2"/>
  <c r="BK203" i="2"/>
  <c r="J147" i="2"/>
  <c r="BK144" i="3"/>
  <c r="J163" i="3"/>
  <c r="BK148" i="4"/>
  <c r="BK130" i="4"/>
  <c r="BK150" i="4"/>
  <c r="BK176" i="4"/>
  <c r="J150" i="4"/>
  <c r="BK159" i="4"/>
  <c r="BK128" i="5"/>
  <c r="J129" i="5"/>
  <c r="J128" i="5"/>
  <c r="BK170" i="6"/>
  <c r="BK139" i="6"/>
  <c r="J179" i="6"/>
  <c r="BK141" i="6"/>
  <c r="J169" i="6"/>
  <c r="J170" i="6"/>
  <c r="J172" i="6"/>
  <c r="J181" i="6"/>
  <c r="J153" i="7"/>
  <c r="BK142" i="7"/>
  <c r="J148" i="7"/>
  <c r="BK152" i="7"/>
  <c r="J177" i="8"/>
  <c r="BK162" i="8"/>
  <c r="BK160" i="8"/>
  <c r="J181" i="8"/>
  <c r="J160" i="8"/>
  <c r="BK145" i="8"/>
  <c r="BK270" i="2"/>
  <c r="BK254" i="2"/>
  <c r="J222" i="2"/>
  <c r="BK157" i="2"/>
  <c r="J284" i="2"/>
  <c r="J244" i="2"/>
  <c r="J171" i="2"/>
  <c r="BK147" i="2"/>
  <c r="J161" i="2"/>
  <c r="BK188" i="2"/>
  <c r="BK153" i="2"/>
  <c r="J276" i="2"/>
  <c r="BK264" i="2"/>
  <c r="BK258" i="2"/>
  <c r="BK250" i="2"/>
  <c r="BK226" i="2"/>
  <c r="J172" i="2"/>
  <c r="BK158" i="2"/>
  <c r="J139" i="2"/>
  <c r="BK288" i="2"/>
  <c r="J211" i="2"/>
  <c r="BK160" i="2"/>
  <c r="BK228" i="2"/>
  <c r="BK162" i="3"/>
  <c r="J156" i="3"/>
  <c r="BK145" i="3"/>
  <c r="J141" i="3"/>
  <c r="BK166" i="3"/>
  <c r="J133" i="3"/>
  <c r="J153" i="3"/>
  <c r="BK143" i="3"/>
  <c r="J154" i="4"/>
  <c r="BK166" i="4"/>
  <c r="BK160" i="4"/>
  <c r="J157" i="4"/>
  <c r="J151" i="4"/>
  <c r="BK136" i="4"/>
  <c r="BK177" i="6"/>
  <c r="J141" i="6"/>
  <c r="BK135" i="7"/>
  <c r="BK151" i="7"/>
  <c r="J150" i="7"/>
  <c r="J158" i="7"/>
  <c r="BK155" i="8"/>
  <c r="BK147" i="8"/>
  <c r="BK158" i="8"/>
  <c r="J131" i="8"/>
  <c r="J164" i="2"/>
  <c r="BK284" i="2"/>
  <c r="J249" i="2"/>
  <c r="BK213" i="2"/>
  <c r="J282" i="2"/>
  <c r="J237" i="2"/>
  <c r="BK172" i="2"/>
  <c r="BK149" i="2"/>
  <c r="J268" i="2"/>
  <c r="BK256" i="2"/>
  <c r="BK249" i="2"/>
  <c r="BK216" i="2"/>
  <c r="J191" i="2"/>
  <c r="J160" i="2"/>
  <c r="BK142" i="2"/>
  <c r="J136" i="4"/>
  <c r="J162" i="4"/>
  <c r="BK138" i="4"/>
  <c r="J161" i="4"/>
  <c r="BK171" i="4"/>
  <c r="J174" i="4"/>
  <c r="J166" i="4"/>
  <c r="J158" i="4"/>
  <c r="BK127" i="5"/>
  <c r="J127" i="5"/>
  <c r="BK179" i="6"/>
  <c r="BK146" i="6"/>
  <c r="BK131" i="6"/>
  <c r="BK172" i="6"/>
  <c r="J139" i="6"/>
  <c r="BK160" i="6"/>
  <c r="BK130" i="6"/>
  <c r="J136" i="6"/>
  <c r="J138" i="7"/>
  <c r="J141" i="7"/>
  <c r="J162" i="7"/>
  <c r="J147" i="7"/>
  <c r="BK131" i="8"/>
  <c r="J151" i="8"/>
  <c r="J145" i="8"/>
  <c r="BK165" i="8"/>
  <c r="J133" i="8"/>
  <c r="F36" i="2"/>
  <c r="T171" i="8" l="1"/>
  <c r="P171" i="8"/>
  <c r="P154" i="7"/>
  <c r="P172" i="4"/>
  <c r="R172" i="4"/>
  <c r="P280" i="2"/>
  <c r="T154" i="7"/>
  <c r="R171" i="8"/>
  <c r="J34" i="2"/>
  <c r="T144" i="2"/>
  <c r="BK229" i="2"/>
  <c r="J229" i="2" s="1"/>
  <c r="J104" i="2" s="1"/>
  <c r="T152" i="3"/>
  <c r="BK147" i="4"/>
  <c r="J147" i="4"/>
  <c r="J101" i="4" s="1"/>
  <c r="T125" i="5"/>
  <c r="T124" i="5" s="1"/>
  <c r="T123" i="5" s="1"/>
  <c r="T129" i="6"/>
  <c r="BK137" i="6"/>
  <c r="J137" i="6"/>
  <c r="J100" i="6"/>
  <c r="BK133" i="7"/>
  <c r="J133" i="7"/>
  <c r="J99" i="7" s="1"/>
  <c r="T132" i="3"/>
  <c r="T129" i="3" s="1"/>
  <c r="P129" i="4"/>
  <c r="R140" i="4"/>
  <c r="BK125" i="5"/>
  <c r="J125" i="5" s="1"/>
  <c r="J98" i="5" s="1"/>
  <c r="BK129" i="6"/>
  <c r="J129" i="6"/>
  <c r="J98" i="6"/>
  <c r="T137" i="6"/>
  <c r="BK146" i="7"/>
  <c r="BK145" i="7"/>
  <c r="J145" i="7"/>
  <c r="J102" i="7"/>
  <c r="J144" i="8"/>
  <c r="J99" i="8" s="1"/>
  <c r="P168" i="2"/>
  <c r="R271" i="2"/>
  <c r="R243" i="2"/>
  <c r="P152" i="3"/>
  <c r="R129" i="4"/>
  <c r="R128" i="4" s="1"/>
  <c r="T167" i="4"/>
  <c r="BK144" i="6"/>
  <c r="J144" i="6"/>
  <c r="J102" i="6"/>
  <c r="R133" i="7"/>
  <c r="T130" i="8"/>
  <c r="P144" i="2"/>
  <c r="R229" i="2"/>
  <c r="BK152" i="3"/>
  <c r="J152" i="3" s="1"/>
  <c r="J100" i="3" s="1"/>
  <c r="BK129" i="4"/>
  <c r="J129" i="4"/>
  <c r="J98" i="4" s="1"/>
  <c r="T140" i="4"/>
  <c r="T128" i="4" s="1"/>
  <c r="T127" i="4" s="1"/>
  <c r="P125" i="5"/>
  <c r="P124" i="5"/>
  <c r="P123" i="5"/>
  <c r="AU98" i="1"/>
  <c r="R129" i="6"/>
  <c r="BK132" i="6"/>
  <c r="BK128" i="6" s="1"/>
  <c r="J128" i="6" s="1"/>
  <c r="J97" i="6" s="1"/>
  <c r="J132" i="6"/>
  <c r="J99" i="6"/>
  <c r="R132" i="6"/>
  <c r="R137" i="6"/>
  <c r="P133" i="7"/>
  <c r="R150" i="8"/>
  <c r="BK168" i="2"/>
  <c r="BK167" i="2" s="1"/>
  <c r="J167" i="2" s="1"/>
  <c r="J102" i="2" s="1"/>
  <c r="J168" i="2"/>
  <c r="J103" i="2" s="1"/>
  <c r="BK271" i="2"/>
  <c r="J271" i="2" s="1"/>
  <c r="J106" i="2" s="1"/>
  <c r="T147" i="4"/>
  <c r="T146" i="4"/>
  <c r="T132" i="6"/>
  <c r="R146" i="7"/>
  <c r="R145" i="7"/>
  <c r="P144" i="8"/>
  <c r="R168" i="2"/>
  <c r="P132" i="3"/>
  <c r="P129" i="3" s="1"/>
  <c r="T146" i="7"/>
  <c r="T145" i="7"/>
  <c r="R130" i="8"/>
  <c r="BK144" i="2"/>
  <c r="T156" i="2"/>
  <c r="R161" i="3"/>
  <c r="R160" i="3"/>
  <c r="R147" i="4"/>
  <c r="T144" i="6"/>
  <c r="T143" i="6"/>
  <c r="T133" i="7"/>
  <c r="BK150" i="8"/>
  <c r="J150" i="8" s="1"/>
  <c r="J100" i="8" s="1"/>
  <c r="T133" i="2"/>
  <c r="T132" i="2" s="1"/>
  <c r="R156" i="2"/>
  <c r="P271" i="2"/>
  <c r="P243" i="2"/>
  <c r="R152" i="3"/>
  <c r="P140" i="4"/>
  <c r="P146" i="7"/>
  <c r="P145" i="7"/>
  <c r="T150" i="8"/>
  <c r="R133" i="2"/>
  <c r="BK156" i="2"/>
  <c r="J156" i="2"/>
  <c r="J100" i="2"/>
  <c r="T229" i="2"/>
  <c r="BK161" i="3"/>
  <c r="BK160" i="3" s="1"/>
  <c r="J160" i="3" s="1"/>
  <c r="J102" i="3" s="1"/>
  <c r="T129" i="4"/>
  <c r="R167" i="4"/>
  <c r="P129" i="6"/>
  <c r="R144" i="6"/>
  <c r="R143" i="6"/>
  <c r="T137" i="7"/>
  <c r="BK130" i="8"/>
  <c r="J130" i="8" s="1"/>
  <c r="J98" i="8" s="1"/>
  <c r="R144" i="8"/>
  <c r="P133" i="2"/>
  <c r="P156" i="2"/>
  <c r="BK132" i="3"/>
  <c r="J132" i="3" s="1"/>
  <c r="J99" i="3" s="1"/>
  <c r="P167" i="4"/>
  <c r="P132" i="6"/>
  <c r="P137" i="6"/>
  <c r="BK137" i="7"/>
  <c r="J137" i="7"/>
  <c r="J100" i="7" s="1"/>
  <c r="BK133" i="2"/>
  <c r="J133" i="2"/>
  <c r="J98" i="2"/>
  <c r="R144" i="2"/>
  <c r="P229" i="2"/>
  <c r="P167" i="2" s="1"/>
  <c r="R132" i="3"/>
  <c r="R129" i="3"/>
  <c r="R128" i="3"/>
  <c r="T161" i="3"/>
  <c r="T160" i="3" s="1"/>
  <c r="BK140" i="4"/>
  <c r="J140" i="4"/>
  <c r="J99" i="4"/>
  <c r="BK167" i="4"/>
  <c r="J167" i="4"/>
  <c r="J102" i="4" s="1"/>
  <c r="R137" i="7"/>
  <c r="P150" i="8"/>
  <c r="T168" i="2"/>
  <c r="T271" i="2"/>
  <c r="T243" i="2"/>
  <c r="P161" i="3"/>
  <c r="P160" i="3"/>
  <c r="P147" i="4"/>
  <c r="P146" i="4" s="1"/>
  <c r="R125" i="5"/>
  <c r="R124" i="5" s="1"/>
  <c r="R123" i="5" s="1"/>
  <c r="P144" i="6"/>
  <c r="P143" i="6" s="1"/>
  <c r="P137" i="7"/>
  <c r="P130" i="8"/>
  <c r="T144" i="8"/>
  <c r="BK173" i="4"/>
  <c r="BK172" i="4" s="1"/>
  <c r="J172" i="4" s="1"/>
  <c r="J103" i="4" s="1"/>
  <c r="J173" i="4"/>
  <c r="J104" i="4"/>
  <c r="BK135" i="5"/>
  <c r="J135" i="5" s="1"/>
  <c r="J102" i="5" s="1"/>
  <c r="BK287" i="2"/>
  <c r="J287" i="2"/>
  <c r="J111" i="2"/>
  <c r="BK158" i="3"/>
  <c r="J158" i="3"/>
  <c r="J101" i="3" s="1"/>
  <c r="BK167" i="3"/>
  <c r="J167" i="3"/>
  <c r="J106" i="3"/>
  <c r="BK285" i="2"/>
  <c r="J285" i="2"/>
  <c r="J110" i="2"/>
  <c r="BK165" i="3"/>
  <c r="J165" i="3"/>
  <c r="J105" i="3" s="1"/>
  <c r="BK179" i="4"/>
  <c r="J179" i="4" s="1"/>
  <c r="J107" i="4" s="1"/>
  <c r="BK176" i="6"/>
  <c r="J176" i="6" s="1"/>
  <c r="J104" i="6" s="1"/>
  <c r="BK180" i="6"/>
  <c r="J180" i="6"/>
  <c r="J106" i="6"/>
  <c r="BK169" i="8"/>
  <c r="J169" i="8"/>
  <c r="J102" i="8" s="1"/>
  <c r="BK243" i="2"/>
  <c r="J243" i="2"/>
  <c r="J105" i="2"/>
  <c r="BK130" i="3"/>
  <c r="J130" i="3" s="1"/>
  <c r="J98" i="3" s="1"/>
  <c r="BK169" i="3"/>
  <c r="J169" i="3"/>
  <c r="J107" i="3" s="1"/>
  <c r="BK171" i="3"/>
  <c r="J171" i="3" s="1"/>
  <c r="J108" i="3" s="1"/>
  <c r="BK177" i="4"/>
  <c r="J177" i="4"/>
  <c r="J106" i="4"/>
  <c r="BK182" i="6"/>
  <c r="J182" i="6"/>
  <c r="J107" i="6"/>
  <c r="BK130" i="7"/>
  <c r="BK129" i="7" s="1"/>
  <c r="J129" i="7" s="1"/>
  <c r="J97" i="7" s="1"/>
  <c r="J130" i="7"/>
  <c r="J98" i="7" s="1"/>
  <c r="BK155" i="7"/>
  <c r="J155" i="7"/>
  <c r="J105" i="7"/>
  <c r="BK174" i="8"/>
  <c r="J174" i="8"/>
  <c r="J105" i="8" s="1"/>
  <c r="BK178" i="8"/>
  <c r="J178" i="8" s="1"/>
  <c r="J107" i="8" s="1"/>
  <c r="BK165" i="2"/>
  <c r="J165" i="2"/>
  <c r="J101" i="2"/>
  <c r="BK133" i="5"/>
  <c r="J133" i="5"/>
  <c r="J101" i="5"/>
  <c r="BK175" i="4"/>
  <c r="J175" i="4" s="1"/>
  <c r="J105" i="4" s="1"/>
  <c r="BK161" i="7"/>
  <c r="J161" i="7" s="1"/>
  <c r="J108" i="7" s="1"/>
  <c r="BK167" i="8"/>
  <c r="J167" i="8" s="1"/>
  <c r="J101" i="8" s="1"/>
  <c r="BK283" i="2"/>
  <c r="J283" i="2"/>
  <c r="J109" i="2"/>
  <c r="BK178" i="6"/>
  <c r="J178" i="6"/>
  <c r="J105" i="6"/>
  <c r="BK143" i="7"/>
  <c r="J143" i="7" s="1"/>
  <c r="J101" i="7" s="1"/>
  <c r="BK159" i="7"/>
  <c r="J159" i="7"/>
  <c r="J107" i="7" s="1"/>
  <c r="BK281" i="2"/>
  <c r="J281" i="2" s="1"/>
  <c r="J108" i="2" s="1"/>
  <c r="BK131" i="5"/>
  <c r="J131" i="5"/>
  <c r="J100" i="5"/>
  <c r="BK172" i="8"/>
  <c r="J172" i="8" s="1"/>
  <c r="J104" i="8" s="1"/>
  <c r="BK137" i="5"/>
  <c r="J137" i="5"/>
  <c r="J103" i="5" s="1"/>
  <c r="BK157" i="7"/>
  <c r="J157" i="7"/>
  <c r="J106" i="7"/>
  <c r="BK176" i="8"/>
  <c r="J176" i="8" s="1"/>
  <c r="J106" i="8" s="1"/>
  <c r="BK180" i="8"/>
  <c r="J180" i="8" s="1"/>
  <c r="J108" i="8" s="1"/>
  <c r="J89" i="8"/>
  <c r="F125" i="8"/>
  <c r="BE147" i="8"/>
  <c r="BE162" i="8"/>
  <c r="BE152" i="8"/>
  <c r="BE158" i="8"/>
  <c r="BE134" i="8"/>
  <c r="J146" i="7"/>
  <c r="J103" i="7"/>
  <c r="BE159" i="8"/>
  <c r="BE151" i="8"/>
  <c r="BE155" i="8"/>
  <c r="BE165" i="8"/>
  <c r="BE179" i="8"/>
  <c r="BE175" i="8"/>
  <c r="F91" i="8"/>
  <c r="BE131" i="8"/>
  <c r="BE181" i="8"/>
  <c r="E118" i="8"/>
  <c r="BE145" i="8"/>
  <c r="BE168" i="8"/>
  <c r="BE170" i="8"/>
  <c r="BE177" i="8"/>
  <c r="BE136" i="8"/>
  <c r="BE160" i="8"/>
  <c r="BE133" i="8"/>
  <c r="BE173" i="8"/>
  <c r="E85" i="7"/>
  <c r="F125" i="7"/>
  <c r="BE144" i="7"/>
  <c r="F91" i="7"/>
  <c r="BE153" i="7"/>
  <c r="J122" i="7"/>
  <c r="BE131" i="7"/>
  <c r="BE150" i="7"/>
  <c r="BE156" i="7"/>
  <c r="BE162" i="7"/>
  <c r="BK143" i="6"/>
  <c r="J143" i="6"/>
  <c r="J101" i="6"/>
  <c r="BE134" i="7"/>
  <c r="BE139" i="7"/>
  <c r="BE147" i="7"/>
  <c r="BE158" i="7"/>
  <c r="BE135" i="7"/>
  <c r="BE141" i="7"/>
  <c r="BE148" i="7"/>
  <c r="BE152" i="7"/>
  <c r="BE160" i="7"/>
  <c r="BE142" i="7"/>
  <c r="BE151" i="7"/>
  <c r="BE138" i="7"/>
  <c r="BE172" i="6"/>
  <c r="BE181" i="6"/>
  <c r="BE131" i="6"/>
  <c r="BE133" i="6"/>
  <c r="BE136" i="6"/>
  <c r="BE183" i="6"/>
  <c r="BE179" i="6"/>
  <c r="J89" i="6"/>
  <c r="BE130" i="6"/>
  <c r="BK124" i="5"/>
  <c r="J124" i="5"/>
  <c r="J97" i="5"/>
  <c r="F124" i="6"/>
  <c r="E117" i="6"/>
  <c r="BE170" i="6"/>
  <c r="BE173" i="6"/>
  <c r="F91" i="6"/>
  <c r="BE138" i="6"/>
  <c r="BE147" i="6"/>
  <c r="BE169" i="6"/>
  <c r="BE145" i="6"/>
  <c r="BE148" i="6"/>
  <c r="BE149" i="6"/>
  <c r="BE174" i="6"/>
  <c r="BE135" i="6"/>
  <c r="BE141" i="6"/>
  <c r="BE160" i="6"/>
  <c r="BE171" i="6"/>
  <c r="BE139" i="6"/>
  <c r="BE142" i="6"/>
  <c r="BE146" i="6"/>
  <c r="BE177" i="6"/>
  <c r="BE126" i="5"/>
  <c r="E85" i="5"/>
  <c r="BE132" i="5"/>
  <c r="BE127" i="5"/>
  <c r="F119" i="5"/>
  <c r="BE138" i="5"/>
  <c r="BK146" i="4"/>
  <c r="J146" i="4"/>
  <c r="J100" i="4"/>
  <c r="BE136" i="5"/>
  <c r="J117" i="5"/>
  <c r="F120" i="5"/>
  <c r="BE128" i="5"/>
  <c r="BE134" i="5"/>
  <c r="BE129" i="5"/>
  <c r="BE138" i="4"/>
  <c r="BE153" i="4"/>
  <c r="F124" i="4"/>
  <c r="BE148" i="4"/>
  <c r="BE155" i="4"/>
  <c r="BE160" i="4"/>
  <c r="BE154" i="4"/>
  <c r="BE165" i="4"/>
  <c r="BE171" i="4"/>
  <c r="BE180" i="4"/>
  <c r="E117" i="4"/>
  <c r="BE145" i="4"/>
  <c r="BE151" i="4"/>
  <c r="BE168" i="4"/>
  <c r="F123" i="4"/>
  <c r="BE166" i="4"/>
  <c r="BE130" i="4"/>
  <c r="J121" i="4"/>
  <c r="BE141" i="4"/>
  <c r="BE149" i="4"/>
  <c r="BE174" i="4"/>
  <c r="BE176" i="4"/>
  <c r="BE178" i="4"/>
  <c r="BE152" i="4"/>
  <c r="BE159" i="4"/>
  <c r="BE164" i="4"/>
  <c r="BE144" i="4"/>
  <c r="BE150" i="4"/>
  <c r="BE158" i="4"/>
  <c r="BE162" i="4"/>
  <c r="BE161" i="4"/>
  <c r="BE136" i="4"/>
  <c r="BE142" i="4"/>
  <c r="BE157" i="4"/>
  <c r="J144" i="2"/>
  <c r="J99" i="2"/>
  <c r="BE131" i="3"/>
  <c r="BE143" i="3"/>
  <c r="J122" i="3"/>
  <c r="E118" i="3"/>
  <c r="F124" i="3"/>
  <c r="BE133" i="3"/>
  <c r="BE139" i="3"/>
  <c r="BE157" i="3"/>
  <c r="BE159" i="3"/>
  <c r="BE163" i="3"/>
  <c r="F92" i="3"/>
  <c r="BE146" i="3"/>
  <c r="BE156" i="3"/>
  <c r="BE166" i="3"/>
  <c r="BE170" i="3"/>
  <c r="BE145" i="3"/>
  <c r="BE154" i="3"/>
  <c r="BE141" i="3"/>
  <c r="BE162" i="3"/>
  <c r="BE142" i="3"/>
  <c r="BE144" i="3"/>
  <c r="BE153" i="3"/>
  <c r="BE168" i="3"/>
  <c r="BE172" i="3"/>
  <c r="AW96" i="1"/>
  <c r="F91" i="2"/>
  <c r="J125" i="2"/>
  <c r="BE142" i="2"/>
  <c r="BE241" i="2"/>
  <c r="BE282" i="2"/>
  <c r="F92" i="2"/>
  <c r="BE147" i="2"/>
  <c r="BE149" i="2"/>
  <c r="BE158" i="2"/>
  <c r="BE166" i="2"/>
  <c r="BE202" i="2"/>
  <c r="BE207" i="2"/>
  <c r="BE211" i="2"/>
  <c r="BE223" i="2"/>
  <c r="BE226" i="2"/>
  <c r="BE240" i="2"/>
  <c r="BE162" i="2"/>
  <c r="BE164" i="2"/>
  <c r="BE169" i="2"/>
  <c r="BE199" i="2"/>
  <c r="BE206" i="2"/>
  <c r="BE222" i="2"/>
  <c r="AW95" i="1"/>
  <c r="BE134" i="2"/>
  <c r="BE139" i="2"/>
  <c r="BE145" i="2"/>
  <c r="BE150" i="2"/>
  <c r="BE153" i="2"/>
  <c r="BE171" i="2"/>
  <c r="BE178" i="2"/>
  <c r="BE213" i="2"/>
  <c r="BE242" i="2"/>
  <c r="BE244" i="2"/>
  <c r="BE249" i="2"/>
  <c r="BE256" i="2"/>
  <c r="BE262" i="2"/>
  <c r="BE286" i="2"/>
  <c r="E85" i="2"/>
  <c r="BE141" i="2"/>
  <c r="BE151" i="2"/>
  <c r="BE152" i="2"/>
  <c r="BE161" i="2"/>
  <c r="BE188" i="2"/>
  <c r="BE191" i="2"/>
  <c r="BE203" i="2"/>
  <c r="BE216" i="2"/>
  <c r="BE217" i="2"/>
  <c r="BE230" i="2"/>
  <c r="BE154" i="2"/>
  <c r="BE238" i="2"/>
  <c r="BA95" i="1"/>
  <c r="BE157" i="2"/>
  <c r="BE198" i="2"/>
  <c r="BE228" i="2"/>
  <c r="BE254" i="2"/>
  <c r="BE255" i="2"/>
  <c r="BE263" i="2"/>
  <c r="BE264" i="2"/>
  <c r="BB95" i="1"/>
  <c r="BE288" i="2"/>
  <c r="BC95" i="1"/>
  <c r="BE160" i="2"/>
  <c r="BE172" i="2"/>
  <c r="BE208" i="2"/>
  <c r="BE235" i="2"/>
  <c r="BE237" i="2"/>
  <c r="BE250" i="2"/>
  <c r="BE258" i="2"/>
  <c r="BE260" i="2"/>
  <c r="BE266" i="2"/>
  <c r="BE268" i="2"/>
  <c r="BE270" i="2"/>
  <c r="BE272" i="2"/>
  <c r="BE276" i="2"/>
  <c r="BE284" i="2"/>
  <c r="BD95" i="1"/>
  <c r="J34" i="5"/>
  <c r="AW98" i="1"/>
  <c r="J34" i="6"/>
  <c r="AW99" i="1" s="1"/>
  <c r="F35" i="4"/>
  <c r="BB97" i="1"/>
  <c r="F35" i="7"/>
  <c r="BB100" i="1"/>
  <c r="F36" i="3"/>
  <c r="BC96" i="1"/>
  <c r="F34" i="6"/>
  <c r="BA99" i="1" s="1"/>
  <c r="F34" i="8"/>
  <c r="BA101" i="1" s="1"/>
  <c r="F37" i="3"/>
  <c r="BD96" i="1" s="1"/>
  <c r="F36" i="6"/>
  <c r="BC99" i="1"/>
  <c r="F35" i="8"/>
  <c r="BB101" i="1" s="1"/>
  <c r="F34" i="3"/>
  <c r="BA96" i="1"/>
  <c r="F37" i="5"/>
  <c r="BD98" i="1"/>
  <c r="F34" i="5"/>
  <c r="BA98" i="1" s="1"/>
  <c r="F36" i="7"/>
  <c r="BC100" i="1"/>
  <c r="F36" i="8"/>
  <c r="BC101" i="1" s="1"/>
  <c r="F36" i="5"/>
  <c r="BC98" i="1" s="1"/>
  <c r="F35" i="6"/>
  <c r="BB99" i="1"/>
  <c r="J34" i="4"/>
  <c r="AW97" i="1"/>
  <c r="J34" i="8"/>
  <c r="AW101" i="1" s="1"/>
  <c r="F35" i="3"/>
  <c r="BB96" i="1"/>
  <c r="F37" i="6"/>
  <c r="BD99" i="1" s="1"/>
  <c r="F36" i="4"/>
  <c r="BC97" i="1"/>
  <c r="F34" i="7"/>
  <c r="BA100" i="1"/>
  <c r="F37" i="4"/>
  <c r="BD97" i="1" s="1"/>
  <c r="F37" i="8"/>
  <c r="BD101" i="1" s="1"/>
  <c r="F34" i="4"/>
  <c r="BA97" i="1"/>
  <c r="F37" i="7"/>
  <c r="BD100" i="1"/>
  <c r="F35" i="5"/>
  <c r="BB98" i="1"/>
  <c r="J34" i="7"/>
  <c r="AW100" i="1" s="1"/>
  <c r="P129" i="8" l="1"/>
  <c r="P128" i="8" s="1"/>
  <c r="AU101" i="1" s="1"/>
  <c r="R129" i="8"/>
  <c r="R128" i="8" s="1"/>
  <c r="T128" i="3"/>
  <c r="J161" i="3"/>
  <c r="J103" i="3" s="1"/>
  <c r="P132" i="2"/>
  <c r="P131" i="2"/>
  <c r="AU95" i="1"/>
  <c r="BK132" i="2"/>
  <c r="J132" i="2"/>
  <c r="J97" i="2"/>
  <c r="T167" i="2"/>
  <c r="T131" i="2"/>
  <c r="R128" i="6"/>
  <c r="R127" i="6"/>
  <c r="P128" i="6"/>
  <c r="P127" i="6"/>
  <c r="AU99" i="1"/>
  <c r="P129" i="7"/>
  <c r="P128" i="7" s="1"/>
  <c r="AU100" i="1" s="1"/>
  <c r="BK129" i="8"/>
  <c r="R132" i="2"/>
  <c r="R167" i="2"/>
  <c r="R131" i="2"/>
  <c r="T129" i="7"/>
  <c r="T128" i="7"/>
  <c r="R129" i="7"/>
  <c r="R128" i="7"/>
  <c r="BK129" i="3"/>
  <c r="J129" i="3"/>
  <c r="J97" i="3"/>
  <c r="R146" i="4"/>
  <c r="R127" i="4"/>
  <c r="T129" i="8"/>
  <c r="T128" i="8" s="1"/>
  <c r="P128" i="3"/>
  <c r="AU96" i="1"/>
  <c r="P128" i="4"/>
  <c r="P127" i="4"/>
  <c r="AU97" i="1"/>
  <c r="T128" i="6"/>
  <c r="T127" i="6"/>
  <c r="BK164" i="3"/>
  <c r="J164" i="3"/>
  <c r="J104" i="3"/>
  <c r="BK280" i="2"/>
  <c r="J280" i="2"/>
  <c r="J107" i="2"/>
  <c r="BK130" i="5"/>
  <c r="BK123" i="5" s="1"/>
  <c r="J123" i="5" s="1"/>
  <c r="J96" i="5" s="1"/>
  <c r="J130" i="5"/>
  <c r="J99" i="5" s="1"/>
  <c r="BK154" i="7"/>
  <c r="BK128" i="7" s="1"/>
  <c r="J128" i="7" s="1"/>
  <c r="J96" i="7" s="1"/>
  <c r="J154" i="7"/>
  <c r="J104" i="7"/>
  <c r="BK128" i="4"/>
  <c r="J128" i="4"/>
  <c r="J97" i="4"/>
  <c r="BK175" i="6"/>
  <c r="BK127" i="6" s="1"/>
  <c r="J127" i="6" s="1"/>
  <c r="J96" i="6" s="1"/>
  <c r="J175" i="6"/>
  <c r="J103" i="6"/>
  <c r="BK171" i="8"/>
  <c r="J171" i="8" s="1"/>
  <c r="J103" i="8" s="1"/>
  <c r="BK127" i="4"/>
  <c r="J127" i="4"/>
  <c r="BK131" i="2"/>
  <c r="J131" i="2"/>
  <c r="J96" i="2"/>
  <c r="F33" i="3"/>
  <c r="AZ96" i="1"/>
  <c r="BB94" i="1"/>
  <c r="W31" i="1" s="1"/>
  <c r="J33" i="2"/>
  <c r="AV95" i="1"/>
  <c r="AT95" i="1"/>
  <c r="J33" i="3"/>
  <c r="AV96" i="1"/>
  <c r="AT96" i="1"/>
  <c r="BA94" i="1"/>
  <c r="AW94" i="1" s="1"/>
  <c r="AK30" i="1" s="1"/>
  <c r="J33" i="4"/>
  <c r="AV97" i="1"/>
  <c r="AT97" i="1" s="1"/>
  <c r="BC94" i="1"/>
  <c r="AY94" i="1" s="1"/>
  <c r="F33" i="6"/>
  <c r="AZ99" i="1"/>
  <c r="F33" i="2"/>
  <c r="AZ95" i="1"/>
  <c r="F33" i="5"/>
  <c r="AZ98" i="1"/>
  <c r="F33" i="4"/>
  <c r="AZ97" i="1"/>
  <c r="BD94" i="1"/>
  <c r="W33" i="1" s="1"/>
  <c r="J30" i="4"/>
  <c r="AG97" i="1"/>
  <c r="F33" i="7"/>
  <c r="AZ100" i="1" s="1"/>
  <c r="J33" i="5"/>
  <c r="AV98" i="1"/>
  <c r="AT98" i="1"/>
  <c r="J33" i="6"/>
  <c r="AV99" i="1"/>
  <c r="AT99" i="1"/>
  <c r="J33" i="7"/>
  <c r="AV100" i="1"/>
  <c r="AT100" i="1"/>
  <c r="J33" i="8"/>
  <c r="AV101" i="1" s="1"/>
  <c r="AT101" i="1" s="1"/>
  <c r="F33" i="8"/>
  <c r="AZ101" i="1" s="1"/>
  <c r="BK128" i="8" l="1"/>
  <c r="J128" i="8" s="1"/>
  <c r="J30" i="8" s="1"/>
  <c r="AG101" i="1" s="1"/>
  <c r="BK128" i="3"/>
  <c r="J128" i="3"/>
  <c r="J96" i="3"/>
  <c r="J129" i="8"/>
  <c r="J97" i="8"/>
  <c r="AN97" i="1"/>
  <c r="J96" i="4"/>
  <c r="J39" i="4"/>
  <c r="J30" i="7"/>
  <c r="AG100" i="1" s="1"/>
  <c r="AN100" i="1" s="1"/>
  <c r="W30" i="1"/>
  <c r="AU94" i="1"/>
  <c r="J30" i="5"/>
  <c r="AG98" i="1"/>
  <c r="AN98" i="1" s="1"/>
  <c r="J30" i="6"/>
  <c r="AG99" i="1"/>
  <c r="AN99" i="1" s="1"/>
  <c r="AX94" i="1"/>
  <c r="AZ94" i="1"/>
  <c r="W29" i="1" s="1"/>
  <c r="J30" i="2"/>
  <c r="AG95" i="1"/>
  <c r="W32" i="1"/>
  <c r="J39" i="8" l="1"/>
  <c r="J96" i="8"/>
  <c r="J39" i="7"/>
  <c r="J39" i="6"/>
  <c r="J39" i="5"/>
  <c r="J39" i="2"/>
  <c r="AN95" i="1"/>
  <c r="AN101" i="1"/>
  <c r="J30" i="3"/>
  <c r="AG96" i="1"/>
  <c r="AN96" i="1" s="1"/>
  <c r="AV94" i="1"/>
  <c r="AK29" i="1" s="1"/>
  <c r="J39" i="3" l="1"/>
  <c r="AG94" i="1"/>
  <c r="AT94" i="1"/>
  <c r="AK26" i="1" l="1"/>
  <c r="AK35" i="1" s="1"/>
  <c r="AN94" i="1"/>
</calcChain>
</file>

<file path=xl/sharedStrings.xml><?xml version="1.0" encoding="utf-8"?>
<sst xmlns="http://schemas.openxmlformats.org/spreadsheetml/2006/main" count="5568" uniqueCount="904">
  <si>
    <t>Export Komplet</t>
  </si>
  <si>
    <t/>
  </si>
  <si>
    <t>2.0</t>
  </si>
  <si>
    <t>False</t>
  </si>
  <si>
    <t>{9858fc5f-f50c-4ff9-9ad9-9b7ad302b99e}</t>
  </si>
  <si>
    <t>&gt;&gt;  skryté sloupce  &lt;&lt;</t>
  </si>
  <si>
    <t>0,01</t>
  </si>
  <si>
    <t>21</t>
  </si>
  <si>
    <t>12</t>
  </si>
  <si>
    <t>REKAPITULACE STAVBY</t>
  </si>
  <si>
    <t>v ---  níže se nacházejí doplnkové a pomocné údaje k sestavám  --- v</t>
  </si>
  <si>
    <t>Návod na vyplnění</t>
  </si>
  <si>
    <t>0,001</t>
  </si>
  <si>
    <t>Kód:</t>
  </si>
  <si>
    <t>04425</t>
  </si>
  <si>
    <t>Měnit lze pouze buňky se žlutým podbarvením!_x000D_
_x000D_
1) na prvním listu Rekapitulace stavby vyplňte v sestavě_x000D_
_x000D_
    a) Souhrnný list_x000D_
       - údaje o Uchazeči_x000D_
         (přenesou se do ostatních sestav i v jiných listech)_x000D_
_x000D_
    b) Rekapitulace objektů_x000D_
       - potřebné Ostatní náklady_x000D_
_x000D_
2) na vybraných listech vyplňte v sestavě_x000D_
_x000D_
    a) Krycí list_x000D_
       - údaje o Uchazeči, pokud se liší od údajů o Uchazeči na Souhrnném listu_x000D_
         (údaje se přenesou do ostatních sestav v daném listu)_x000D_
_x000D_
    b) Rekapitulace rozpočtu_x000D_
       - potřebné Ostatní náklady_x000D_
_x000D_
    c) Celkové náklady za stavbu_x000D_
       - ceny u položek_x000D_
       - množství, pokud má žluté podbarvení_x000D_
       - a v případě potřeby poznámku (ta je ve skrytém sloupci)</t>
  </si>
  <si>
    <t>Stavba:</t>
  </si>
  <si>
    <t>KAPLE SV VÁCLAVA VONOKLASY Na Návsi, Vonoklasy</t>
  </si>
  <si>
    <t>KSO:</t>
  </si>
  <si>
    <t>CC-CZ:</t>
  </si>
  <si>
    <t>Místo:</t>
  </si>
  <si>
    <t>Vonoklasy</t>
  </si>
  <si>
    <t>Datum:</t>
  </si>
  <si>
    <t>20. 8. 2025</t>
  </si>
  <si>
    <t>Zadavatel:</t>
  </si>
  <si>
    <t>IČ:</t>
  </si>
  <si>
    <t xml:space="preserve"> </t>
  </si>
  <si>
    <t>DIČ:</t>
  </si>
  <si>
    <t>Uchazeč:</t>
  </si>
  <si>
    <t>Vyplň údaj</t>
  </si>
  <si>
    <t>Projektant:</t>
  </si>
  <si>
    <t>Ing.arch.Ester Miluničová</t>
  </si>
  <si>
    <t>True</t>
  </si>
  <si>
    <t>Zpracovatel:</t>
  </si>
  <si>
    <t>Hana Pejšová</t>
  </si>
  <si>
    <t>Poznámka:</t>
  </si>
  <si>
    <t>Cena bez DPH</t>
  </si>
  <si>
    <t>Sazba daně</t>
  </si>
  <si>
    <t>Základ daně</t>
  </si>
  <si>
    <t>Výše daně</t>
  </si>
  <si>
    <t>DPH</t>
  </si>
  <si>
    <t>základní</t>
  </si>
  <si>
    <t>snížená</t>
  </si>
  <si>
    <t>zákl. přenesená</t>
  </si>
  <si>
    <t>sníž. přenesená</t>
  </si>
  <si>
    <t>nulová</t>
  </si>
  <si>
    <t>Cena s DPH</t>
  </si>
  <si>
    <t>v</t>
  </si>
  <si>
    <t>CZK</t>
  </si>
  <si>
    <t>Projektant</t>
  </si>
  <si>
    <t>Zpracovatel</t>
  </si>
  <si>
    <t>Datum a podpis:</t>
  </si>
  <si>
    <t>Razítko</t>
  </si>
  <si>
    <t>Objednavatel</t>
  </si>
  <si>
    <t>Uchazeč</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</si>
  <si>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</si>
  <si>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</si>
  <si>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</si>
  <si>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</si>
  <si>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</si>
  <si>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</si>
  <si>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</si>
  <si>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</si>
  <si>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</si>
  <si>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</si>
  <si>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</si>
  <si>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</si>
  <si>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</si>
  <si>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</si>
  <si>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</si>
  <si>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</si>
  <si>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</si>
  <si>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</si>
  <si>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</si>
  <si>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 rozpočtů</t>
  </si>
  <si>
    <t>D</t>
  </si>
  <si>
    <t>0</t>
  </si>
  <si>
    <t>###NOIMPORT###</t>
  </si>
  <si>
    <t>IMPORT</t>
  </si>
  <si>
    <t>{00000000-0000-0000-0000-000000000000}</t>
  </si>
  <si>
    <t>/</t>
  </si>
  <si>
    <t>01</t>
  </si>
  <si>
    <t>Výměna krovu a střešní krytiny</t>
  </si>
  <si>
    <t>STA</t>
  </si>
  <si>
    <t>1</t>
  </si>
  <si>
    <t>{7333c7ff-391e-4950-8393-3cea0f48d193}</t>
  </si>
  <si>
    <t>2</t>
  </si>
  <si>
    <t>02</t>
  </si>
  <si>
    <t>Oprava fasády</t>
  </si>
  <si>
    <t>{4ede8f5e-a675-48fd-850d-09477d01986f}</t>
  </si>
  <si>
    <t>03</t>
  </si>
  <si>
    <t>Truhlářské konstrukce</t>
  </si>
  <si>
    <t>{042d4d51-137d-414f-bf69-e23f6cb28589}</t>
  </si>
  <si>
    <t>04</t>
  </si>
  <si>
    <t>Kamenické konstrukce</t>
  </si>
  <si>
    <t>{49a59aad-a1d7-415d-9e47-7d5caf588236}</t>
  </si>
  <si>
    <t>05</t>
  </si>
  <si>
    <t>Malby</t>
  </si>
  <si>
    <t>{44ec1581-7c8b-49d4-8dee-683f6e7d2a17}</t>
  </si>
  <si>
    <t>06</t>
  </si>
  <si>
    <t>Dlažba</t>
  </si>
  <si>
    <t>{9a9eaa77-47a2-426d-938e-cb8ed0fd40f5}</t>
  </si>
  <si>
    <t>07</t>
  </si>
  <si>
    <t>Terénní úpravy</t>
  </si>
  <si>
    <t>{5ca15ea1-34a7-46fa-bd66-6d78e6668e20}</t>
  </si>
  <si>
    <t>KRYCÍ LIST SOUPISU PRACÍ</t>
  </si>
  <si>
    <t>Objekt:</t>
  </si>
  <si>
    <t>01 - Výměna krovu a střešní krytiny</t>
  </si>
  <si>
    <t>REKAPITULACE ČLENĚNÍ SOUPISU PRACÍ</t>
  </si>
  <si>
    <t>Kód dílu - Popis</t>
  </si>
  <si>
    <t>Cena celkem [CZK]</t>
  </si>
  <si>
    <t>Náklady ze soupisu prací</t>
  </si>
  <si>
    <t>-1</t>
  </si>
  <si>
    <t>HSV - Práce a dodávky HSV</t>
  </si>
  <si>
    <t xml:space="preserve">    4 - Vodorovné konstrukce</t>
  </si>
  <si>
    <t xml:space="preserve">    9 - Ostatní konstrukce a práce, bourání</t>
  </si>
  <si>
    <t xml:space="preserve">    997 - Přesun sutě</t>
  </si>
  <si>
    <t xml:space="preserve">    998 - Přesun hmot</t>
  </si>
  <si>
    <t>PSV - Práce a dodávky PSV</t>
  </si>
  <si>
    <t xml:space="preserve">    762 - Konstrukce tesařské</t>
  </si>
  <si>
    <t xml:space="preserve">    764 - Konstrukce klempířské</t>
  </si>
  <si>
    <t xml:space="preserve">    765 - Krytina skládaná</t>
  </si>
  <si>
    <t xml:space="preserve">      783 - Dokončovací práce - nátěry</t>
  </si>
  <si>
    <t>VRN - Vedlejší rozpočtové náklady</t>
  </si>
  <si>
    <t xml:space="preserve">    VRN3 - Zařízení staveniště</t>
  </si>
  <si>
    <t xml:space="preserve">    VRN4 - Inženýrská činnost</t>
  </si>
  <si>
    <t xml:space="preserve">    VRN6 - Územní vlivy</t>
  </si>
  <si>
    <t xml:space="preserve">    VRN9 - Ostatní náklady</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</si>
  <si>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</si>
  <si>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</si>
  <si>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</si>
  <si>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</si>
  <si>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</si>
  <si>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</si>
  <si>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</si>
  <si>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</si>
  <si>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</si>
  <si>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</si>
  <si>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</si>
  <si>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</si>
  <si>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</si>
  <si>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</si>
  <si>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</si>
  <si>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</si>
  <si>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4</t>
  </si>
  <si>
    <t>Vodorovné konstrukce</t>
  </si>
  <si>
    <t>K</t>
  </si>
  <si>
    <t>417321616</t>
  </si>
  <si>
    <t>Věnce ze ŽB tř. C 30/37</t>
  </si>
  <si>
    <t>m3</t>
  </si>
  <si>
    <t>-1127954369</t>
  </si>
  <si>
    <t>VV</t>
  </si>
  <si>
    <t>0,2*0,52*3,865</t>
  </si>
  <si>
    <t>0,2*(0,735+0,695)*(5,855+0,405)</t>
  </si>
  <si>
    <t>0,2*0,735*3,3</t>
  </si>
  <si>
    <t>Součet</t>
  </si>
  <si>
    <t>417351115</t>
  </si>
  <si>
    <t>Zřízení bednění ztužujících věnců</t>
  </si>
  <si>
    <t>m2</t>
  </si>
  <si>
    <t>-2076167029</t>
  </si>
  <si>
    <t>0,2*2*(3,865+5,855*2+0,405*2+3,3)</t>
  </si>
  <si>
    <t>3</t>
  </si>
  <si>
    <t>417351116</t>
  </si>
  <si>
    <t>Odstranění bednění ztužujících věnců</t>
  </si>
  <si>
    <t>-741949401</t>
  </si>
  <si>
    <t>417361821</t>
  </si>
  <si>
    <t>Výztuž  věnců betonářskou ocelí 10 505</t>
  </si>
  <si>
    <t>t</t>
  </si>
  <si>
    <t>-526119776</t>
  </si>
  <si>
    <t>2,677*0,085</t>
  </si>
  <si>
    <t>9</t>
  </si>
  <si>
    <t>Ostatní konstrukce a práce, bourání</t>
  </si>
  <si>
    <t>5</t>
  </si>
  <si>
    <t>941111132</t>
  </si>
  <si>
    <t>Montáž lešení řadového trubkového lehkého s podlahami zatížení do 200 kg/m2 š od 1,2 do 1,5 m v přes 10 do 25 m-pro opravu věžičky</t>
  </si>
  <si>
    <t>2045450598</t>
  </si>
  <si>
    <t>(3,545+3+1,425*2+1,5*2)*12,66</t>
  </si>
  <si>
    <t>6</t>
  </si>
  <si>
    <t>941111232</t>
  </si>
  <si>
    <t>Příplatek k lešení řadovému trubkovému lehkému s podlahami do 200 kg/m2 š od 1,2 do 1,5 m v přes 10 do 25 m za každý den použití</t>
  </si>
  <si>
    <t>1838941096</t>
  </si>
  <si>
    <t>156,921*61</t>
  </si>
  <si>
    <t>7</t>
  </si>
  <si>
    <t>941111832</t>
  </si>
  <si>
    <t>Demontáž lešení řadového trubkového lehkého s podlahami zatížení do 200 kg/m2 š od 1,2 do 1,5 m v přes 10 do 25 m</t>
  </si>
  <si>
    <t>661687012</t>
  </si>
  <si>
    <t>8</t>
  </si>
  <si>
    <t>944511111</t>
  </si>
  <si>
    <t>Montáž ochranné sítě z textilie z umělých vláken</t>
  </si>
  <si>
    <t>677206791</t>
  </si>
  <si>
    <t>944511211</t>
  </si>
  <si>
    <t>Příplatek k ochranné síti za každý den použití</t>
  </si>
  <si>
    <t>-1644799610</t>
  </si>
  <si>
    <t>10</t>
  </si>
  <si>
    <t>944511811</t>
  </si>
  <si>
    <t>Demontáž ochranné sítě z textilie z umělých vláken</t>
  </si>
  <si>
    <t>1881962068</t>
  </si>
  <si>
    <t>11</t>
  </si>
  <si>
    <t>959</t>
  </si>
  <si>
    <t>Dokončující práce související s výměnou krovu akrytiny (např dozdění po odstranění trámů a uložení nových pozednic, apod)</t>
  </si>
  <si>
    <t>kpl</t>
  </si>
  <si>
    <t>-1099006856</t>
  </si>
  <si>
    <t>964061331</t>
  </si>
  <si>
    <t>Uvolnění zhlaví trámů ze zdiva cihelného průřezu zhlaví do 0,05 m2</t>
  </si>
  <si>
    <t>kus</t>
  </si>
  <si>
    <t>-240870457</t>
  </si>
  <si>
    <t>6*2</t>
  </si>
  <si>
    <t>997</t>
  </si>
  <si>
    <t>Přesun sutě</t>
  </si>
  <si>
    <t>13</t>
  </si>
  <si>
    <t>997013214</t>
  </si>
  <si>
    <t>Vnitrostaveništní doprava suti a vybouraných hmot pro budovy v přes 12 do 15 m ručně</t>
  </si>
  <si>
    <t>1077915609</t>
  </si>
  <si>
    <t>14</t>
  </si>
  <si>
    <t>997013509</t>
  </si>
  <si>
    <t>Příplatek k odvozu suti a vybouraných hmot na skládku ZKD 1 km přes 1 km</t>
  </si>
  <si>
    <t>192656137</t>
  </si>
  <si>
    <t>14*9,181</t>
  </si>
  <si>
    <t>15</t>
  </si>
  <si>
    <t>997013511</t>
  </si>
  <si>
    <t>Odvoz suti a vybouraných hmot z meziskládky na skládku do 1 km s naložením a se složením</t>
  </si>
  <si>
    <t>836499539</t>
  </si>
  <si>
    <t>16</t>
  </si>
  <si>
    <t>997013607</t>
  </si>
  <si>
    <t>Poplatek za uložení na skládce (skládkovné) stavebního odpadu keramického kód odpadu 17 01 03</t>
  </si>
  <si>
    <t>897610005</t>
  </si>
  <si>
    <t>17</t>
  </si>
  <si>
    <t>997013631</t>
  </si>
  <si>
    <t>Poplatek za uložení na skládce (skládkovné) stavebního odpadu směsného kód odpadu 17 09 04</t>
  </si>
  <si>
    <t>-1362957354</t>
  </si>
  <si>
    <t>9,181-4,011-4,517</t>
  </si>
  <si>
    <t>18</t>
  </si>
  <si>
    <t>997013811</t>
  </si>
  <si>
    <t>Poplatek za uložení na skládce (skládkovné) stavebního odpadu dřevěného kód odpadu 17 02 01</t>
  </si>
  <si>
    <t>-1928994113</t>
  </si>
  <si>
    <t>998</t>
  </si>
  <si>
    <t>Přesun hmot</t>
  </si>
  <si>
    <t>19</t>
  </si>
  <si>
    <t>998018002</t>
  </si>
  <si>
    <t>Přesun hmot pro budovy ruční pro budovy v přes 6 do 12 m</t>
  </si>
  <si>
    <t>1721879073</t>
  </si>
  <si>
    <t>PSV</t>
  </si>
  <si>
    <t>Práce a dodávky PSV</t>
  </si>
  <si>
    <t>762</t>
  </si>
  <si>
    <t>Konstrukce tesařské</t>
  </si>
  <si>
    <t>20</t>
  </si>
  <si>
    <t>762314002</t>
  </si>
  <si>
    <t>Celodřevěný plátový spoj s šikmými čely dvouhmoždíkový s jedním kolíkem pl přes 120 do 224 cm2</t>
  </si>
  <si>
    <t>-769880897</t>
  </si>
  <si>
    <t>12+6</t>
  </si>
  <si>
    <t>762314004</t>
  </si>
  <si>
    <t>Celodřevěný plátový spoj s šikmými čely dvouhmoždíkový s jedním kolíkem pl přes 288 do 450 cm2</t>
  </si>
  <si>
    <t>1283881881</t>
  </si>
  <si>
    <t>22</t>
  </si>
  <si>
    <t>762331812</t>
  </si>
  <si>
    <t>Demontáž vázaných kcí krovů z hranolů průřezové pl přes 120 do 224 cm2</t>
  </si>
  <si>
    <t>m</t>
  </si>
  <si>
    <t>336660819</t>
  </si>
  <si>
    <t>6,78*2+1,2*2+3,235</t>
  </si>
  <si>
    <t>3,2*4</t>
  </si>
  <si>
    <t>2,1*6</t>
  </si>
  <si>
    <t>3,9*2*6+3,9*7</t>
  </si>
  <si>
    <t>23</t>
  </si>
  <si>
    <t>762332132</t>
  </si>
  <si>
    <t>Montáž vázaných kcí krovů pravidelných pomocí tesařských spojů z hraněného řeziva průřezové pl přes 120 do 224 cm2</t>
  </si>
  <si>
    <t>882792565</t>
  </si>
  <si>
    <t>hambálek</t>
  </si>
  <si>
    <t>zavětrování</t>
  </si>
  <si>
    <t>krokve</t>
  </si>
  <si>
    <t>3,9*2*2+3,9*7</t>
  </si>
  <si>
    <t>pozednice</t>
  </si>
  <si>
    <t>24</t>
  </si>
  <si>
    <t>M</t>
  </si>
  <si>
    <t>60512131</t>
  </si>
  <si>
    <t>hranol stavební řezivo průřezu do 224cm2 dl 6-8m</t>
  </si>
  <si>
    <t>32</t>
  </si>
  <si>
    <t>-1315090500</t>
  </si>
  <si>
    <t>6,78*0,16*0,14*2</t>
  </si>
  <si>
    <t>0,304*1,1 'Přepočtené koeficientem množství</t>
  </si>
  <si>
    <t>25</t>
  </si>
  <si>
    <t>60512130</t>
  </si>
  <si>
    <t>hranol stavební řezivo průřezu do 224cm2 do dl 6m</t>
  </si>
  <si>
    <t>-341115929</t>
  </si>
  <si>
    <t>0,16*0,14*(1,2*2+3,235)</t>
  </si>
  <si>
    <t>0,12*0,18*3,2*4</t>
  </si>
  <si>
    <t>0,12*0,12*2,1*6</t>
  </si>
  <si>
    <t>0,12*0,18*(3,9*2*2+3,9*7)</t>
  </si>
  <si>
    <t>1,51*1,1 'Přepočtené koeficientem množství</t>
  </si>
  <si>
    <t>26</t>
  </si>
  <si>
    <t>762341250</t>
  </si>
  <si>
    <t>Montáž bednění střech rovných a šikmých sklonu do 60° z jednostranně hoblovaných prken</t>
  </si>
  <si>
    <t>1725071218</t>
  </si>
  <si>
    <t>27</t>
  </si>
  <si>
    <t>6051511R</t>
  </si>
  <si>
    <t>prkna jednostranně hoblovaná tl 25 mm</t>
  </si>
  <si>
    <t>552462466</t>
  </si>
  <si>
    <t>60,515</t>
  </si>
  <si>
    <t>60,515*1,1 'Přepočtené koeficientem množství</t>
  </si>
  <si>
    <t>28</t>
  </si>
  <si>
    <t>762341350</t>
  </si>
  <si>
    <t>Montáž bednění střech složitých z jednostranně hoblovaných prken-věžička</t>
  </si>
  <si>
    <t>898776546</t>
  </si>
  <si>
    <t>29</t>
  </si>
  <si>
    <t>-1509234438</t>
  </si>
  <si>
    <t>11,017</t>
  </si>
  <si>
    <t>11,017*1,1 'Přepočtené koeficientem množství</t>
  </si>
  <si>
    <t>30</t>
  </si>
  <si>
    <t>762341811</t>
  </si>
  <si>
    <t>Demontáž bednění střech z prken-věžička</t>
  </si>
  <si>
    <t>1518767250</t>
  </si>
  <si>
    <t>31</t>
  </si>
  <si>
    <t>762342314</t>
  </si>
  <si>
    <t>Montáž laťování na střechách složitých sklonu do 60° osové vzdálenosti přes 150 do 360 mm</t>
  </si>
  <si>
    <t>633895981</t>
  </si>
  <si>
    <t>60514114</t>
  </si>
  <si>
    <t>řezivo jehličnaté lať impregnovaná dl 4 m</t>
  </si>
  <si>
    <t>-1030349509</t>
  </si>
  <si>
    <t>60,515*6,25*0,04*0,06</t>
  </si>
  <si>
    <t>0,908*1,1 'Přepočtené koeficientem množství</t>
  </si>
  <si>
    <t>33</t>
  </si>
  <si>
    <t>762342511</t>
  </si>
  <si>
    <t>Montáž kontralatí na podklad bez tepelné izolace</t>
  </si>
  <si>
    <t>1634386138</t>
  </si>
  <si>
    <t>60,515*1,11</t>
  </si>
  <si>
    <t>34</t>
  </si>
  <si>
    <t>-1333034453</t>
  </si>
  <si>
    <t>67,172*0,04*0,06</t>
  </si>
  <si>
    <t>0,161*1,1 'Přepočtené koeficientem množství</t>
  </si>
  <si>
    <t>35</t>
  </si>
  <si>
    <t>762342811</t>
  </si>
  <si>
    <t>Demontáž laťování střech z latí osové vzdálenosti do 0,22 m</t>
  </si>
  <si>
    <t>770495785</t>
  </si>
  <si>
    <t>36</t>
  </si>
  <si>
    <t>762395000</t>
  </si>
  <si>
    <t>Spojovací prostředky krovů, bednění, laťování, nadstřešních konstrukcí</t>
  </si>
  <si>
    <t>-1522696881</t>
  </si>
  <si>
    <t>11,017*0,025</t>
  </si>
  <si>
    <t>(1,664+0,999+0,177)/1,1</t>
  </si>
  <si>
    <t>(0,039+3,08+0,419)/1,1</t>
  </si>
  <si>
    <t>37</t>
  </si>
  <si>
    <t>762822130</t>
  </si>
  <si>
    <t>Montáž vazných trámů z hraněného řeziva průřezové pl přes 288 do 450 cm2 s výměnami</t>
  </si>
  <si>
    <t>744808893</t>
  </si>
  <si>
    <t>38</t>
  </si>
  <si>
    <t>60512140</t>
  </si>
  <si>
    <t>hranol stavební řezivo průřezu do 450cm2 do dl 6m</t>
  </si>
  <si>
    <t>-589272162</t>
  </si>
  <si>
    <t>11,495*0,18*0,22</t>
  </si>
  <si>
    <t>0,455*1,1 'Přepočtené koeficientem množství</t>
  </si>
  <si>
    <t>39</t>
  </si>
  <si>
    <t>762822830</t>
  </si>
  <si>
    <t>Demontáž vazných trámů z hraněného řeziva průřezové pl přes 288 do 450 cm2</t>
  </si>
  <si>
    <t>-243583322</t>
  </si>
  <si>
    <t>4,665*2+2,465</t>
  </si>
  <si>
    <t>40</t>
  </si>
  <si>
    <t>998762313</t>
  </si>
  <si>
    <t>Přesun hmot procentní pro kce tesařské ruční v objektech v přes 12 do 24 m</t>
  </si>
  <si>
    <t>%</t>
  </si>
  <si>
    <t>2100575148</t>
  </si>
  <si>
    <t>764</t>
  </si>
  <si>
    <t>Konstrukce klempířské</t>
  </si>
  <si>
    <t>41</t>
  </si>
  <si>
    <t>764001821</t>
  </si>
  <si>
    <t>Demontáž krytiny ze svitků nebo tabulí do suti-věžička</t>
  </si>
  <si>
    <t>-28678083</t>
  </si>
  <si>
    <t>1,228*0,5*2*2</t>
  </si>
  <si>
    <t>1,228*0,9*4</t>
  </si>
  <si>
    <t>0,5*2,07*4</t>
  </si>
  <si>
    <t>42</t>
  </si>
  <si>
    <t>764001891</t>
  </si>
  <si>
    <t>Demontáž oplechování stříšky nad vstupem do suti</t>
  </si>
  <si>
    <t>-445795911</t>
  </si>
  <si>
    <t>1,725*2</t>
  </si>
  <si>
    <t>43</t>
  </si>
  <si>
    <t>764002414</t>
  </si>
  <si>
    <t>Montáž strukturované oddělovací rohože jakkékoliv rš</t>
  </si>
  <si>
    <t>-384152281</t>
  </si>
  <si>
    <t>44</t>
  </si>
  <si>
    <t>DEK.2600401120</t>
  </si>
  <si>
    <t>DEKTEN METAL PLUS II (37,5m2/bal.)</t>
  </si>
  <si>
    <t>-743362791</t>
  </si>
  <si>
    <t>11,017*1,15 'Přepočtené koeficientem množství</t>
  </si>
  <si>
    <t>45</t>
  </si>
  <si>
    <t>764131415</t>
  </si>
  <si>
    <t>Krytina střechy věžičky drážkováním ze svitků z Cu plechu rš 670 mm sklonu přes 60°</t>
  </si>
  <si>
    <t>1149820019</t>
  </si>
  <si>
    <t>46</t>
  </si>
  <si>
    <t>764234406</t>
  </si>
  <si>
    <t>Oplechování stříšky nad vstupem z Cu plechu mechanicky kotvené rš 500 mm</t>
  </si>
  <si>
    <t>754357484</t>
  </si>
  <si>
    <t>47</t>
  </si>
  <si>
    <t>998764313</t>
  </si>
  <si>
    <t>Přesun hmot procentní pro konstrukce klempířské ruční v objektech v přes 12 do 24 m</t>
  </si>
  <si>
    <t>1085334218</t>
  </si>
  <si>
    <t>765</t>
  </si>
  <si>
    <t>Krytina skládaná</t>
  </si>
  <si>
    <t>48</t>
  </si>
  <si>
    <t>765111821</t>
  </si>
  <si>
    <t>Demontáž krytiny keramické hladké sklonu do 30° na sucho do suti</t>
  </si>
  <si>
    <t>2014487508</t>
  </si>
  <si>
    <t>(5,289+6,8)*0,5*4,056*2</t>
  </si>
  <si>
    <t>4,056*0,85*2</t>
  </si>
  <si>
    <t>3,3*2,78*0,5</t>
  </si>
  <si>
    <t>49</t>
  </si>
  <si>
    <t>765111831</t>
  </si>
  <si>
    <t>Příplatek k demontáži krytiny keramické hladké do suti za sklon přes 30°</t>
  </si>
  <si>
    <t>-1091940425</t>
  </si>
  <si>
    <t>50</t>
  </si>
  <si>
    <t>765111869</t>
  </si>
  <si>
    <t>Demontáž krytiny keramické hřebenů a nároží sklonu do 30° s tvrdou maltou do suti</t>
  </si>
  <si>
    <t>-1058260538</t>
  </si>
  <si>
    <t>5,289+1,276+4,056*2+2,78*2</t>
  </si>
  <si>
    <t>0,4*4</t>
  </si>
  <si>
    <t>51</t>
  </si>
  <si>
    <t>765111881</t>
  </si>
  <si>
    <t>Příplatek k demontáži krytiny keramické hřebenů a nároží z prejzů do suti za sklon přes 30°</t>
  </si>
  <si>
    <t>1144179769</t>
  </si>
  <si>
    <t>52</t>
  </si>
  <si>
    <t>765114011</t>
  </si>
  <si>
    <t>Krytina keramická bobrovka režná korunové krytí sklonu do 30° na sucho</t>
  </si>
  <si>
    <t>503687830</t>
  </si>
  <si>
    <t>53</t>
  </si>
  <si>
    <t>765114251</t>
  </si>
  <si>
    <t>Krytina keramická bobrovka nárožní hrana z hřebenáčů režných do malty</t>
  </si>
  <si>
    <t>812850675</t>
  </si>
  <si>
    <t>4,056*2+2,78*2</t>
  </si>
  <si>
    <t>54</t>
  </si>
  <si>
    <t>765114311</t>
  </si>
  <si>
    <t>Krytina keramická bobrovka hřeben z hřebenáčů režných na sucho s větracím pásem olověným</t>
  </si>
  <si>
    <t>-865302777</t>
  </si>
  <si>
    <t>5,289+1,276</t>
  </si>
  <si>
    <t>55</t>
  </si>
  <si>
    <t>765114351</t>
  </si>
  <si>
    <t>Krytina keramická bobrovka hřeben z hřebenáčů režných zplna do malty</t>
  </si>
  <si>
    <t>790874046</t>
  </si>
  <si>
    <t>56</t>
  </si>
  <si>
    <t>765114589</t>
  </si>
  <si>
    <t>Příplatek ke krytině keramické hladké za sklon přes 50°</t>
  </si>
  <si>
    <t>-1416134418</t>
  </si>
  <si>
    <t>57</t>
  </si>
  <si>
    <t>765191023</t>
  </si>
  <si>
    <t>Montáž pojistné hydroizolační nebo parotěsné kladené ve sklonu přes 20° s lepenými spoji na bednění</t>
  </si>
  <si>
    <t>-2017818226</t>
  </si>
  <si>
    <t>58</t>
  </si>
  <si>
    <t>2134199392</t>
  </si>
  <si>
    <t>59</t>
  </si>
  <si>
    <t>765211819</t>
  </si>
  <si>
    <t>Demontáž krytiny keramické hladké na římsách s tvrdou maltou do suti-okolo věžičky</t>
  </si>
  <si>
    <t>954284228</t>
  </si>
  <si>
    <t>1,135*2+1,697*2</t>
  </si>
  <si>
    <t>60</t>
  </si>
  <si>
    <t>765214171</t>
  </si>
  <si>
    <t>Krytina keramická hladká režná na římsách do malty korunové krytí š přes 20 do 40 cm-okolo věžičky</t>
  </si>
  <si>
    <t>2126656082</t>
  </si>
  <si>
    <t>(1,135+1,697)*2</t>
  </si>
  <si>
    <t>61</t>
  </si>
  <si>
    <t>998765313</t>
  </si>
  <si>
    <t>Přesun hmot procentní pro krytiny skládané ruční v objektech v přes 12 do 24 m</t>
  </si>
  <si>
    <t>1283634256</t>
  </si>
  <si>
    <t>783</t>
  </si>
  <si>
    <t>Dokončovací práce - nátěry</t>
  </si>
  <si>
    <t>62</t>
  </si>
  <si>
    <t>783213021</t>
  </si>
  <si>
    <t>Napouštěcí dvojnásobný syntetický biodní nátěr tesařských prvků nezabudovaných do konstrukce</t>
  </si>
  <si>
    <t>-1813774751</t>
  </si>
  <si>
    <t>(11,017+60,515)*2</t>
  </si>
  <si>
    <t>2*(0,3*19,195+0,4*11,495+0,3*12,8+0,24*12,6+0,3*74,1)</t>
  </si>
  <si>
    <t>63</t>
  </si>
  <si>
    <t>783218111</t>
  </si>
  <si>
    <t>Lazurovací dvojnásobný syntetický nátěr tesařských konstrukcí</t>
  </si>
  <si>
    <t>-486275178</t>
  </si>
  <si>
    <t>11,017+60,515</t>
  </si>
  <si>
    <t>VRN</t>
  </si>
  <si>
    <t>Vedlejší rozpočtové náklady</t>
  </si>
  <si>
    <t>VRN3</t>
  </si>
  <si>
    <t>Zařízení staveniště</t>
  </si>
  <si>
    <t>64</t>
  </si>
  <si>
    <t>030001000</t>
  </si>
  <si>
    <t>1024</t>
  </si>
  <si>
    <t>-477284641</t>
  </si>
  <si>
    <t>VRN4</t>
  </si>
  <si>
    <t>Inženýrská činnost</t>
  </si>
  <si>
    <t>65</t>
  </si>
  <si>
    <t>045203000</t>
  </si>
  <si>
    <t>Kompletační činnost</t>
  </si>
  <si>
    <t>-1216593649</t>
  </si>
  <si>
    <t>VRN6</t>
  </si>
  <si>
    <t>Územní vlivy</t>
  </si>
  <si>
    <t>66</t>
  </si>
  <si>
    <t>060001000</t>
  </si>
  <si>
    <t>-1860975995</t>
  </si>
  <si>
    <t>VRN9</t>
  </si>
  <si>
    <t>Ostatní náklady</t>
  </si>
  <si>
    <t>67</t>
  </si>
  <si>
    <t>090001000</t>
  </si>
  <si>
    <t>Ostatní náklady pro opravu věžičky</t>
  </si>
  <si>
    <t>109614342</t>
  </si>
  <si>
    <t>02 - Oprava fasády</t>
  </si>
  <si>
    <t xml:space="preserve">    6 - Úpravy povrchů, podlahy a osazování výplní</t>
  </si>
  <si>
    <t xml:space="preserve">    783 - Dokončovací práce - nátěry</t>
  </si>
  <si>
    <t>Úpravy povrchů, podlahy a osazování výplní</t>
  </si>
  <si>
    <t>622326452</t>
  </si>
  <si>
    <t>Oprava vnější vápenocementové omítky s celoplošným přeštukováním členitosti 3 v rozsahu přes 10 do 20 %</t>
  </si>
  <si>
    <t>1385840286</t>
  </si>
  <si>
    <t>1082660220</t>
  </si>
  <si>
    <t>(9,195+1,5*2)*5,715*2</t>
  </si>
  <si>
    <t>(4,665+1,5*2)*4,93</t>
  </si>
  <si>
    <t>(4,665+1,5*2)*6,599</t>
  </si>
  <si>
    <t>4,899*(1,697+1,6)*3+1,77*(1,69+1,5*2)</t>
  </si>
  <si>
    <t>1006981578</t>
  </si>
  <si>
    <t>285,515*92</t>
  </si>
  <si>
    <t>937292518</t>
  </si>
  <si>
    <t>-2022905447</t>
  </si>
  <si>
    <t>-1518002756</t>
  </si>
  <si>
    <t>2007275238</t>
  </si>
  <si>
    <t>978019331</t>
  </si>
  <si>
    <t>Otlučení (osekání) vnější vápenné nebo vápenocementové omítky stupně členitosti 3 v rozsahu přes 10 do 20 %</t>
  </si>
  <si>
    <t>-695921163</t>
  </si>
  <si>
    <t>978036191</t>
  </si>
  <si>
    <t>Odtranění (osekání) novodobého nástřiku omítek vnějších ploch v rozsahu přes 80 do 100 %</t>
  </si>
  <si>
    <t>852421736</t>
  </si>
  <si>
    <t>(4,83+6,599)*0,5*9,195*2</t>
  </si>
  <si>
    <t>5,94*4,665-1,995*1,9+0,745*(1,995+1,9*2)+0,285*3,14*0,7</t>
  </si>
  <si>
    <t>5,06*4,465-1,22*2,195+0,285*(1,22+2,195)</t>
  </si>
  <si>
    <t>4,899*1,697*3+1,766*1,697+1,6*1,69*0,5*4</t>
  </si>
  <si>
    <t>-189855667</t>
  </si>
  <si>
    <t>-531226426</t>
  </si>
  <si>
    <t>14*12,044</t>
  </si>
  <si>
    <t>1352191038</t>
  </si>
  <si>
    <t>-1774623035</t>
  </si>
  <si>
    <t>-1604569967</t>
  </si>
  <si>
    <t>783823163</t>
  </si>
  <si>
    <t>Penetrační silikátový nátěr omítek stupně členitosti 3</t>
  </si>
  <si>
    <t>-944634778</t>
  </si>
  <si>
    <t>783827443</t>
  </si>
  <si>
    <t>Krycí dvojnásobný silikátový nátěr omítek stupně členitosti 3</t>
  </si>
  <si>
    <t>125067088</t>
  </si>
  <si>
    <t>-2805700</t>
  </si>
  <si>
    <t>-649625575</t>
  </si>
  <si>
    <t>-845655454</t>
  </si>
  <si>
    <t>667045985</t>
  </si>
  <si>
    <t>03 - Truhlářské konstrukce</t>
  </si>
  <si>
    <t xml:space="preserve">    766 - Konstrukce truhlářské dle přiložené tabulky prvků</t>
  </si>
  <si>
    <t>968062244</t>
  </si>
  <si>
    <t>Vybourání dřevěných rámů oken jednoduchých včetně křídel pl do 1 m2</t>
  </si>
  <si>
    <t>-641217272</t>
  </si>
  <si>
    <t>okno</t>
  </si>
  <si>
    <t>3,14*0,35*0,35</t>
  </si>
  <si>
    <t>žaluzie</t>
  </si>
  <si>
    <t>0,52*1,7*4</t>
  </si>
  <si>
    <t>968062245</t>
  </si>
  <si>
    <t>Vybourání dřevěných rámů oken jednoduchých včetně křídel pl do 2 m2</t>
  </si>
  <si>
    <t>1519460109</t>
  </si>
  <si>
    <t>0,77*1,7*2</t>
  </si>
  <si>
    <t>968062558</t>
  </si>
  <si>
    <t>Vybourání dřevěných vrat pl do 5 m2 vč vyvěšení křídel</t>
  </si>
  <si>
    <t>691809491</t>
  </si>
  <si>
    <t>2,2*1,98</t>
  </si>
  <si>
    <t>1926614846</t>
  </si>
  <si>
    <t>1343151320</t>
  </si>
  <si>
    <t>14*0,503</t>
  </si>
  <si>
    <t>-1432492180</t>
  </si>
  <si>
    <t>-1834243250</t>
  </si>
  <si>
    <t>766</t>
  </si>
  <si>
    <t>Konstrukce truhlářské dle přiložené tabulky prvků</t>
  </si>
  <si>
    <t>766621436</t>
  </si>
  <si>
    <t>Montáž dřevěných oken obloukových nebo kulatých plochy přes 1 m2 výšky do 2,5 m s rámem do zdiva</t>
  </si>
  <si>
    <t>1684707077</t>
  </si>
  <si>
    <t>611R2</t>
  </si>
  <si>
    <t>Okno s lomeným obloukem jednoduše zasklené s dekorem dřevěné kompletizované vel 770x1700 mm vč kování dle přiložené tabulky prvků</t>
  </si>
  <si>
    <t>-139215413</t>
  </si>
  <si>
    <t>766621646</t>
  </si>
  <si>
    <t>Montáž dřevěných oken plochy do 1 m2 obloukových nebo kulatých do zdiva</t>
  </si>
  <si>
    <t>-661570020</t>
  </si>
  <si>
    <t>622R1</t>
  </si>
  <si>
    <t>Okno kruhové jednoduše zasklené s dekorem dřevěné kompletizované průměru 700 mm vč kování dle přiložené tabulky prvků</t>
  </si>
  <si>
    <t>531700445</t>
  </si>
  <si>
    <t>766621R01</t>
  </si>
  <si>
    <t>Dřevěná žaluzie na věži vel 520x1700 mm,kompl prov D+M vč povrchové úpravy dle přiložené tabulky prvků</t>
  </si>
  <si>
    <t>1063488396</t>
  </si>
  <si>
    <t>766698111</t>
  </si>
  <si>
    <t>Montáž truhlářských vrat garážových otvíravých do zárubně do 6 m2</t>
  </si>
  <si>
    <t>585807061</t>
  </si>
  <si>
    <t>611730R1</t>
  </si>
  <si>
    <t xml:space="preserve">Dřevěná vrata vel 2200x1980 mm vč dřevěné zárubně,prvek kompletizovaný vč povrchové úpravy dle přiložené tabulky prvků </t>
  </si>
  <si>
    <t>-1456646658</t>
  </si>
  <si>
    <t>766R01</t>
  </si>
  <si>
    <t>Výroba náhradních vchodových dveří vel 1200x3300 mm vč montáže a zpětné demontáže</t>
  </si>
  <si>
    <t>-1034666770</t>
  </si>
  <si>
    <t>1,2*3,3</t>
  </si>
  <si>
    <t>766R02</t>
  </si>
  <si>
    <t>Mykologické ošetření vchodových a vnitřních dveří dveří</t>
  </si>
  <si>
    <t>373378396</t>
  </si>
  <si>
    <t>766R03</t>
  </si>
  <si>
    <t>Truhlářské práce na stávajících dveřích vč rámu = repase truhlářská,lepení uvolněných částí,doplnění chybějících částí dřeva,ozdob,řezeb na vchodových dveřích</t>
  </si>
  <si>
    <t>1433175436</t>
  </si>
  <si>
    <t>766R04</t>
  </si>
  <si>
    <t>Demontáž veškerého kování a repase kování,pantů,zástrčí vč zpětné montáže-vchodové dveře</t>
  </si>
  <si>
    <t>1060933344</t>
  </si>
  <si>
    <t>766R05</t>
  </si>
  <si>
    <t>Nová zasklení nadsvětlíku vč demontáže stávajícího-vchodové dveře</t>
  </si>
  <si>
    <t>-1168736690</t>
  </si>
  <si>
    <t>766R06</t>
  </si>
  <si>
    <t>Demontáž a zpětná montáž vstupních dveří vč manipulace a dopravy</t>
  </si>
  <si>
    <t>1455261128</t>
  </si>
  <si>
    <t>766R07</t>
  </si>
  <si>
    <t>Truhlářské práce na stávajících dveřích vč rámu = repase truhlářská,lepení uvolněných částí,doplnění chybějících částí dřeva,ozdob,řezeb na vnitřních dveřích</t>
  </si>
  <si>
    <t>-1273763574</t>
  </si>
  <si>
    <t>1,2*2,2</t>
  </si>
  <si>
    <t>766R08</t>
  </si>
  <si>
    <t>Demontáž veškerého kování a repase kování,pantů,zástrčí vč zpětné montáže-vnitřní dveře</t>
  </si>
  <si>
    <t>2083888172</t>
  </si>
  <si>
    <t>766R09</t>
  </si>
  <si>
    <t>Demontáž a zpětná montáž vniřních dveří vč manipulace a dopravy</t>
  </si>
  <si>
    <t>-2074945861</t>
  </si>
  <si>
    <t>998766313</t>
  </si>
  <si>
    <t>Přesun hmot procentní pro kce truhlářské ruční v objektech v přes 12 do 24 m</t>
  </si>
  <si>
    <t>-29437875</t>
  </si>
  <si>
    <t>78310680R</t>
  </si>
  <si>
    <t xml:space="preserve">Odstranění stávajících nátěrů z truhlářských konstrukcí - vchodových a vnitřních dveří </t>
  </si>
  <si>
    <t>491206663</t>
  </si>
  <si>
    <t>šetrné odstranění stávající povrchové úpravy</t>
  </si>
  <si>
    <t>1,2*3,3*2+1,2*2,2*2</t>
  </si>
  <si>
    <t>7831130R2</t>
  </si>
  <si>
    <t>Nátěr - 2x základní+2x vrchní krycí  (vzorník)  vchodové a vnitřní dveře</t>
  </si>
  <si>
    <t>89403720</t>
  </si>
  <si>
    <t>-884785166</t>
  </si>
  <si>
    <t>1395474827</t>
  </si>
  <si>
    <t>-1488668590</t>
  </si>
  <si>
    <t>98540006</t>
  </si>
  <si>
    <t>04 - Kamenické konstrukce</t>
  </si>
  <si>
    <t>PSV - Práce a dodávky PSV vč přesunů hmot</t>
  </si>
  <si>
    <t xml:space="preserve">    782 - Kamenické konstrukce dle tabulky prvků</t>
  </si>
  <si>
    <t>Práce a dodávky PSV vč přesunů hmot</t>
  </si>
  <si>
    <t>782</t>
  </si>
  <si>
    <t>Kamenické konstrukce dle tabulky prvků</t>
  </si>
  <si>
    <t>782R01</t>
  </si>
  <si>
    <t>Repase kamenného portálu s poutcem (severní fasáda) - restaurátorské očištění a ošetřní</t>
  </si>
  <si>
    <t>-577231819</t>
  </si>
  <si>
    <t>782R02</t>
  </si>
  <si>
    <t>Kontrola uložení schodů</t>
  </si>
  <si>
    <t>1977551185</t>
  </si>
  <si>
    <t>782R03</t>
  </si>
  <si>
    <t>Restaurátorská oprava dvou kamenných schodů vč prahu dveří před kaplí očištěním a ošetřením vč vyrovnání</t>
  </si>
  <si>
    <t>1175324798</t>
  </si>
  <si>
    <t>782R04</t>
  </si>
  <si>
    <t>Kamenná deska s letopočtem vel 600x400 mm - restaurátorské opravení a ošetření, případně obnovení zlatého písma</t>
  </si>
  <si>
    <t>457222621</t>
  </si>
  <si>
    <t>-1641616041</t>
  </si>
  <si>
    <t>-1859419820</t>
  </si>
  <si>
    <t>873517</t>
  </si>
  <si>
    <t>-320183903</t>
  </si>
  <si>
    <t>05 - Malby</t>
  </si>
  <si>
    <t xml:space="preserve">    6 - Úpravy povrchů</t>
  </si>
  <si>
    <t xml:space="preserve">    784 - Dokončovací práce - malby a tapety</t>
  </si>
  <si>
    <t>Úpravy povrchů</t>
  </si>
  <si>
    <t>622325211R</t>
  </si>
  <si>
    <t>Oprava vnitřní vápenné štukové omítky členitosti 1 stěn v rozsahu do 10 %-2.NP</t>
  </si>
  <si>
    <t>853772544</t>
  </si>
  <si>
    <t>622325212R</t>
  </si>
  <si>
    <t>Oprava vnitřní vápenné štukové omítky členitosti 1 stěn v rozsahu přes 10 do 30 %-1.NP</t>
  </si>
  <si>
    <t>1883803343</t>
  </si>
  <si>
    <t>949101112</t>
  </si>
  <si>
    <t>Lešení pomocné pro objekty pozemních staveb s lešeňovou podlahou v přes 1,9 do 3,5 m zatížení do 150 kg/m2 pro malbu v kapli</t>
  </si>
  <si>
    <t>-1264072129</t>
  </si>
  <si>
    <t>1*2*(3,6+5,9)</t>
  </si>
  <si>
    <t>978015321R</t>
  </si>
  <si>
    <t>Otlučení (osekání) vnitřních vápenné nebo vápenocementové omítky stupně členitosti 1 a 2 v rozsahu do 10 %-2.NP</t>
  </si>
  <si>
    <t>-65123924</t>
  </si>
  <si>
    <t>978015331R</t>
  </si>
  <si>
    <t>Otlučení (osekání) vnirřních vápenné nebo vápenocementové omítky stupně členitosti 1 a 2 v rozsahu přes 10 do 20 %-1.NP</t>
  </si>
  <si>
    <t>-475212681</t>
  </si>
  <si>
    <t>-1841126031</t>
  </si>
  <si>
    <t>-911982562</t>
  </si>
  <si>
    <t>14*1,387</t>
  </si>
  <si>
    <t>-196637218</t>
  </si>
  <si>
    <t>270566288</t>
  </si>
  <si>
    <t>784</t>
  </si>
  <si>
    <t>Dokončovací práce - malby a tapety</t>
  </si>
  <si>
    <t>784111001</t>
  </si>
  <si>
    <t>Oprášení (ometení ) podkladu v místnostech v do 3,80 m - 1NP</t>
  </si>
  <si>
    <t>595720452</t>
  </si>
  <si>
    <t>784111003</t>
  </si>
  <si>
    <t>Oprášení (ometení ) podkladu v místnostech v přes 3,80 do 5,00 m - 2NP</t>
  </si>
  <si>
    <t>2066962849</t>
  </si>
  <si>
    <t>784111011</t>
  </si>
  <si>
    <t>Obroušení podkladu omítnutého v místnostech v do 3,80 m</t>
  </si>
  <si>
    <t>-1722449862</t>
  </si>
  <si>
    <t>784111013</t>
  </si>
  <si>
    <t>Obroušení podkladu omítnutého v místnostech v přes 3,80 do 5,00 m</t>
  </si>
  <si>
    <t>-1904215842</t>
  </si>
  <si>
    <t>784121001</t>
  </si>
  <si>
    <t>Oškrabání malby v místnostech v do 3,80 m</t>
  </si>
  <si>
    <t>-274084473</t>
  </si>
  <si>
    <t>1NP</t>
  </si>
  <si>
    <t>stěny</t>
  </si>
  <si>
    <t>1,97*(3,302+5,736*2+0,785*2+2)</t>
  </si>
  <si>
    <t>0,35*(1+1,1)*2</t>
  </si>
  <si>
    <t>0,744*(2+1,92*2)</t>
  </si>
  <si>
    <t>pilíře</t>
  </si>
  <si>
    <t>1,97*(0,35*2+0,55*2+0,35*4*2)</t>
  </si>
  <si>
    <t>strop</t>
  </si>
  <si>
    <t>20,39*1,1</t>
  </si>
  <si>
    <t>784121003</t>
  </si>
  <si>
    <t>Oškrabání malby v místnostech v přes 3,80 do 5,00 m</t>
  </si>
  <si>
    <t>2041768647</t>
  </si>
  <si>
    <t>2NP</t>
  </si>
  <si>
    <t>chodba</t>
  </si>
  <si>
    <t>3,613*(1,5+1,75)*2</t>
  </si>
  <si>
    <t>1,5*1,75*1,1</t>
  </si>
  <si>
    <t>kaple</t>
  </si>
  <si>
    <t>4,332*(3,508+4,385+5,866*2)</t>
  </si>
  <si>
    <t>0,35*(0,935+1,88)*2</t>
  </si>
  <si>
    <t>784121011</t>
  </si>
  <si>
    <t>Rozmývání podkladu po oškrabání malby v místnostech v do 3,80 m</t>
  </si>
  <si>
    <t>-1316560657</t>
  </si>
  <si>
    <t>784121013</t>
  </si>
  <si>
    <t>Rozmývání podkladu po oškrabání malby v místnostech v přes 3,80 do 5,00 m</t>
  </si>
  <si>
    <t>551883595</t>
  </si>
  <si>
    <t>784181121</t>
  </si>
  <si>
    <t>Hloubková jednonásobná bezbarvá penetrace podkladu v místnostech v do 3,80 m</t>
  </si>
  <si>
    <t>-1618280544</t>
  </si>
  <si>
    <t>784181123</t>
  </si>
  <si>
    <t>Hloubková jednonásobná bezbarvá penetrace podkladu v místnostech v přes 3,80 do 5,00 m</t>
  </si>
  <si>
    <t>1922969960</t>
  </si>
  <si>
    <t>784312021</t>
  </si>
  <si>
    <t>Dvojnásobné bílé vápenné malby v místnostech v do 3,80 m</t>
  </si>
  <si>
    <t>27158558</t>
  </si>
  <si>
    <t>784312023</t>
  </si>
  <si>
    <t>Dvojnásobné bílé vápenné malby v místnostech v přes 3,80 do 5,00 m</t>
  </si>
  <si>
    <t>648002822</t>
  </si>
  <si>
    <t>1472562913</t>
  </si>
  <si>
    <t>-2027536938</t>
  </si>
  <si>
    <t>-2051089298</t>
  </si>
  <si>
    <t xml:space="preserve">Ostatní náklady </t>
  </si>
  <si>
    <t>-28140694</t>
  </si>
  <si>
    <t>06 - Dlažba</t>
  </si>
  <si>
    <t xml:space="preserve">    772 - Podlahy z kamene</t>
  </si>
  <si>
    <t>631311125</t>
  </si>
  <si>
    <t xml:space="preserve">Podklad z betonu prostého pro srovnání před položením dlažby tř. C 20/25 </t>
  </si>
  <si>
    <t>-1771989593</t>
  </si>
  <si>
    <t>22,620*0,08</t>
  </si>
  <si>
    <t>952902121</t>
  </si>
  <si>
    <t>Čištění budov zametení drsných podlah</t>
  </si>
  <si>
    <t>-512014836</t>
  </si>
  <si>
    <t>965042141</t>
  </si>
  <si>
    <t>Bourání podkladů z mazanin betonových tl do 100 mm pl přes 4 m2 pod dlažbou</t>
  </si>
  <si>
    <t>1402183747</t>
  </si>
  <si>
    <t>42326572</t>
  </si>
  <si>
    <t>-1555438769</t>
  </si>
  <si>
    <t>14*8,167</t>
  </si>
  <si>
    <t>1524903432</t>
  </si>
  <si>
    <t>-1541860647</t>
  </si>
  <si>
    <t>-800300858</t>
  </si>
  <si>
    <t>772</t>
  </si>
  <si>
    <t>Podlahy z kamene</t>
  </si>
  <si>
    <t>77252R4</t>
  </si>
  <si>
    <t>Kladení dlažby cementové do malty</t>
  </si>
  <si>
    <t>491250058</t>
  </si>
  <si>
    <t>590R1</t>
  </si>
  <si>
    <t>dlažba cementová vel 158x158 x15 mm pro doplnění stávající stejného vzhledu a vlastností</t>
  </si>
  <si>
    <t>-1927469617</t>
  </si>
  <si>
    <t>13,592*1,03 'Přepočtené koeficientem množství</t>
  </si>
  <si>
    <t>77252R1</t>
  </si>
  <si>
    <t>Demontáž cementové dlažby k dalšímu použití kladených do malty</t>
  </si>
  <si>
    <t>1618104139</t>
  </si>
  <si>
    <t>77299R2</t>
  </si>
  <si>
    <t>Očištění vybouraných dlažeb k dalšímu použití od malty</t>
  </si>
  <si>
    <t>-698696036</t>
  </si>
  <si>
    <t>77299R3</t>
  </si>
  <si>
    <t>Očištění vybouraných dlažeb k dalšímu použití tlakovou vodou</t>
  </si>
  <si>
    <t>1278447989</t>
  </si>
  <si>
    <t>998772312</t>
  </si>
  <si>
    <t>Přesun hmot procentní pro podlahy ruční v objektech v přes 6 do 12 m</t>
  </si>
  <si>
    <t>-101696112</t>
  </si>
  <si>
    <t>-1688237564</t>
  </si>
  <si>
    <t>1706404174</t>
  </si>
  <si>
    <t>-1269351623</t>
  </si>
  <si>
    <t>637890416</t>
  </si>
  <si>
    <t>07 - Terénní úpravy</t>
  </si>
  <si>
    <t xml:space="preserve">    1 - Zemní práce</t>
  </si>
  <si>
    <t xml:space="preserve">    5 - Komunikace pozemní</t>
  </si>
  <si>
    <t>HZS - Hodinové zúčtovací sazby</t>
  </si>
  <si>
    <t xml:space="preserve">    VRN1 - Průzkumné, zeměměřičské a projektové práce</t>
  </si>
  <si>
    <t>Zemní práce</t>
  </si>
  <si>
    <t>122R1</t>
  </si>
  <si>
    <t>Srovnání povrchu (odkopání,doplnění,...) před vraty v suterénu</t>
  </si>
  <si>
    <t>725752468</t>
  </si>
  <si>
    <t>122R2</t>
  </si>
  <si>
    <t>Srovnání povrchu (odkopání,doplnění,...) před položením kamenných prvků pro posezení a schody</t>
  </si>
  <si>
    <t>582218892</t>
  </si>
  <si>
    <t>122R3</t>
  </si>
  <si>
    <t>Odkopání terénu pro položení žulové dlažby vč podkladní vrstvy a okapového chodníčku (zemnina použita pro srovnání terénu)</t>
  </si>
  <si>
    <t>-1526087235</t>
  </si>
  <si>
    <t>39,8+10,17</t>
  </si>
  <si>
    <t>181951112</t>
  </si>
  <si>
    <t>Úprava pláně se zhutněním strojně pro zpevněné plochy</t>
  </si>
  <si>
    <t>1884493108</t>
  </si>
  <si>
    <t>chodníček</t>
  </si>
  <si>
    <t>0,6*(6,475+2,455+2,025+5,995)</t>
  </si>
  <si>
    <t>před vraty</t>
  </si>
  <si>
    <t>plocha před kaplí</t>
  </si>
  <si>
    <t>39,8</t>
  </si>
  <si>
    <t>434191423-2</t>
  </si>
  <si>
    <t xml:space="preserve">Osazení kamenných schodů pro posezení ve dvou řadách na pevný stabilní podklad </t>
  </si>
  <si>
    <t>-784235916</t>
  </si>
  <si>
    <t>583880R2</t>
  </si>
  <si>
    <t>stupeň pro posezení žulový rovný a obloukový dle provedené dokumentace</t>
  </si>
  <si>
    <t>-1976963976</t>
  </si>
  <si>
    <t>Komunikace pozemní</t>
  </si>
  <si>
    <t>564831011</t>
  </si>
  <si>
    <t>Podklad ze štěrkodrtě ŠD plochy tl 100 mm</t>
  </si>
  <si>
    <t>692242109</t>
  </si>
  <si>
    <t>564851011</t>
  </si>
  <si>
    <t xml:space="preserve">Podklad ze štěrkodrtě ŠD tl 150 mm </t>
  </si>
  <si>
    <t>-1125551692</t>
  </si>
  <si>
    <t>pod mlatovou plochu</t>
  </si>
  <si>
    <t>-1827705980</t>
  </si>
  <si>
    <t>pod zžulovou kostku</t>
  </si>
  <si>
    <t>564R1</t>
  </si>
  <si>
    <t>Mlatová plocha tl 60 mm se zhutněním před vraty v suterénu</t>
  </si>
  <si>
    <t>1500816852</t>
  </si>
  <si>
    <t>591211111</t>
  </si>
  <si>
    <t>Kladení dlažby z kostek drobných z kamene do lože z kameniva těženého tl 50 mm</t>
  </si>
  <si>
    <t>-1549380038</t>
  </si>
  <si>
    <t>58381010</t>
  </si>
  <si>
    <t>kostka řezanoštípaná dlažební žula 6x6x4cm</t>
  </si>
  <si>
    <t>-1031178356</t>
  </si>
  <si>
    <t>39,8*1,02 'Přepočtené koeficientem množství</t>
  </si>
  <si>
    <t>596811120</t>
  </si>
  <si>
    <t>Kladení kamenné dlažby do lože z kameniva tl do 30 mm, velikosti dlažby do 0,09 m2</t>
  </si>
  <si>
    <t>-956016376</t>
  </si>
  <si>
    <t>okapovýc chodníček</t>
  </si>
  <si>
    <t>58381169</t>
  </si>
  <si>
    <t>deska dlažební tryskaná žula 600x600mm tl 50mm</t>
  </si>
  <si>
    <t>-329013388</t>
  </si>
  <si>
    <t>10,17*1,03 'Přepočtené koeficientem množství</t>
  </si>
  <si>
    <t>998223011</t>
  </si>
  <si>
    <t>Přesun hmot pro pozemní komunikace s krytem dlážděným</t>
  </si>
  <si>
    <t>-1908020966</t>
  </si>
  <si>
    <t>HZS</t>
  </si>
  <si>
    <t>Hodinové zúčtovací sazby</t>
  </si>
  <si>
    <t>HZS1412</t>
  </si>
  <si>
    <t>Hodinová zúčtovací sazba dlaždič - úprava kamenných stupňů a sedáků (zkrácení,ubrušení,odříznutí, apod..)</t>
  </si>
  <si>
    <t>hod</t>
  </si>
  <si>
    <t>512</t>
  </si>
  <si>
    <t>1520206063</t>
  </si>
  <si>
    <t>VRN1</t>
  </si>
  <si>
    <t>Průzkumné, zeměměřičské a projektové práce</t>
  </si>
  <si>
    <t>013294000</t>
  </si>
  <si>
    <t>Ostatní dokumentace-dílenská dokumentace pro kamenné schody a sedáky</t>
  </si>
  <si>
    <t>1535487816</t>
  </si>
  <si>
    <t>-459620029</t>
  </si>
  <si>
    <t>-164355625</t>
  </si>
  <si>
    <t>1237675866</t>
  </si>
  <si>
    <t>489662535</t>
  </si>
  <si>
    <r>
      <rPr>
        <b/>
        <sz val="18"/>
        <color indexed="8"/>
        <rFont val="Calibri"/>
        <family val="2"/>
        <charset val="238"/>
      </rPr>
      <t>KAPLE SV. VÁCLAVA VONOKLASY</t>
    </r>
    <r>
      <rPr>
        <b/>
        <sz val="11"/>
        <color indexed="8"/>
        <rFont val="Calibri"/>
        <family val="2"/>
        <charset val="238"/>
      </rPr>
      <t xml:space="preserve">                                                                                                                                                                                                                                                                             </t>
    </r>
    <r>
      <rPr>
        <sz val="11"/>
        <color indexed="8"/>
        <rFont val="Calibri"/>
        <family val="2"/>
        <charset val="238"/>
      </rPr>
      <t xml:space="preserve"> Na návsi, 252 028 Vonoklasy</t>
    </r>
  </si>
  <si>
    <r>
      <rPr>
        <b/>
        <sz val="22"/>
        <color indexed="8"/>
        <rFont val="Calibri"/>
        <family val="2"/>
        <charset val="238"/>
      </rPr>
      <t>TRUHLÁŘSKÉ PRVKY</t>
    </r>
    <r>
      <rPr>
        <b/>
        <sz val="11"/>
        <color indexed="8"/>
        <rFont val="Calibri"/>
        <family val="2"/>
        <charset val="238"/>
      </rPr>
      <t xml:space="preserve">                                                                                                                                                                                                                                                                                                                                                                                            </t>
    </r>
  </si>
  <si>
    <t>Název</t>
  </si>
  <si>
    <t>Schéma/foto</t>
  </si>
  <si>
    <t>ks</t>
  </si>
  <si>
    <t>Šířka</t>
  </si>
  <si>
    <t>Výška</t>
  </si>
  <si>
    <t>jc/ks</t>
  </si>
  <si>
    <t>cena celkem</t>
  </si>
  <si>
    <t>Pozn.</t>
  </si>
  <si>
    <t>okno jednoduché                                       východní a západní fasáda</t>
  </si>
  <si>
    <t>TYP:  OKNO JEDNODUCHÉ - 3 křídlé (nadsvětlík je neotvíraví)
Zasklení: JEDNODUCHÉ S DEKOREM
Materiál: smrkový nastavovaný profil 44mm                                                                                                                   Šířka:  765 mm                                                                                                                      Výška : 1700 mm 
Barva:  RAL 8017
pozn.: konečná barevnost a dekor skla bude vyvzorkován. Dále bude vyvzorkováno kování. Podrobnějí viz. výkresová dokumentace</t>
  </si>
  <si>
    <t>okno jednoduché                                       jižní fasáda</t>
  </si>
  <si>
    <t>TYP:  OKNO JEDNODUCHÉ - 1 křídlé (otvírání na obtlíky)
Zasklení: JEDNODUCHÉ S DEKOREM
Materiál: smrkový nastavovaný profil 44mm                                                                                                                   Šířka:  674 mm                                                                                                                      Výška : 674 mm 
Barva:  RAL 8017
pozn.: konečná barevnost a dekor skla bude vyvzorkován. Dále bude představeno kování viz. výkresová dokumentace</t>
  </si>
  <si>
    <t>dřevěné žaluzie na věži</t>
  </si>
  <si>
    <t>TYP:  DŘEVĚNÉ ŽALUZIE
Materiál: smrkový nastavovaný profil 44mm                                                                                                                   Šířka:  520 mm                                                                                                                      Výška : 1700 mm 
Barva:  RAL 8017
pozn.: konečná barevnost bude vyvzorkována. Nové žaluzie budou po celém rámu. Stávající žaluzie mají plný nadsvětlík.</t>
  </si>
  <si>
    <t xml:space="preserve">vstupní dveře do kaple vč. pevného nadsvětlíku </t>
  </si>
  <si>
    <t>Stávající vstupní dveře dvoukřídlé, výplňové z měkkého dřeva určeného k ochraně krycím nátěrem. Nadsvětlík je tvořen pevným zasklením s příčlemi, zasklení je jednoduché s dekorem. Kování dveří je původní.
Vstupní dveře budou repasovány. Křídla budou vysazena a repasována na dílně restaurátora, rám bude restaurován na místě. Budou demontovány kovové mechanismy (panty, zámky, zástrče), které budou na dílně restaurovány a následně opět osazeny. Konečná barevnost bude vyvzorkována. Kování dveří bude repasováno a povrch bude dokončen kovářskou černou barvou s příměsí grafitu.</t>
  </si>
  <si>
    <t>vstupní dveře do kaple - interiér</t>
  </si>
  <si>
    <t>Stávající vstupní dveře dvoukřídlé, výplňové z měkkého dřeva určeného k ochraně krycím nátěrem. Dveře nejsou vystavena povětrnostním vlivům a jsou v lepším stavu než vstupní dveře. Kování dveří je původní.
Vstupní dveře budou repasovány. Křídla budou vysazena a repasována na dílně restaurátora, rám bude restaurován na místě. Budou demontovány kovové mechanismy (panty, zámky, zástrče), které budou na dílně restaurovány a následně opět osazeny. Konečná barevnost bude vyvzorkována. Kování dveří bude repasováno a povrch bude dokončen kovářskou černou barvou s příměsí grafitu.</t>
  </si>
  <si>
    <t>nové vrata suterén</t>
  </si>
  <si>
    <t>TYP:  DŘEVĚNÉ ŽALUZIE
Materiál: smrkový nastavovaný profil 44mm                                                                                                                   Šířka:  2200 mm                                                                                                                      Výška : 1975 mm 
Barva:  RAL 8017
pozn.: konečná barevnost a dekor skla bude vyvzorkován. Dále bude vyvzorkováno kování. Podrobnějí viz. výkresová dokumentace</t>
  </si>
  <si>
    <t>Celkem cena</t>
  </si>
  <si>
    <t>Veškeré rozměry nutno před výrobou ověřit přímo na stavbě !!!! Rozměry nesmí být použity k přípravě výrobně-technic. dokumentace, dokumentace výrobků dodaných na stavbu, dílenských ani výrobních výkresů a jiných výkresů vedoucích k výrobě koncového produktu.</t>
  </si>
  <si>
    <r>
      <rPr>
        <b/>
        <sz val="22"/>
        <color indexed="8"/>
        <rFont val="Calibri"/>
        <family val="2"/>
        <charset val="238"/>
      </rPr>
      <t>KAMENICKÉ PRVKY</t>
    </r>
    <r>
      <rPr>
        <b/>
        <sz val="11"/>
        <color indexed="8"/>
        <rFont val="Calibri"/>
        <family val="2"/>
        <charset val="238"/>
      </rPr>
      <t xml:space="preserve">                                                                                                                                                                                                                                                                                                                                                                                            </t>
    </r>
  </si>
  <si>
    <t>portál s poutcem                   severní fasáda</t>
  </si>
  <si>
    <t>Kamenný portál vstupních dveří. Portál je bez ozdobné profilace. Portál bude restaurátorsky očištěn a ošetřen.</t>
  </si>
  <si>
    <t>schody                                     jižní fasáda</t>
  </si>
  <si>
    <t>Dva kamenné schdy vč. prahu dveří. Před očištěním schodů bude zkontrolováno jejich uložení, v případě potřeby bude opraven sklon schodů. Poté budou restaurátorsky očištěny a ošetřeny.</t>
  </si>
  <si>
    <t>cedule s datací</t>
  </si>
  <si>
    <t>Kamenný deska s letopočtem. Deska je bez ozdobné profilace. Deska bude restaurátorsky očištěn a ošetřen. V případě potřeby bude obnoveno zlacení písma.</t>
  </si>
  <si>
    <t>158x158x15</t>
  </si>
  <si>
    <t>nová dlažba</t>
  </si>
  <si>
    <t>rozměr dlažby</t>
  </si>
  <si>
    <t xml:space="preserve">HISTORICKÁ DLAŽBA - DOPLNĚNÍ                                                                                                                                                                                                                                                                                                                                                                                             </t>
  </si>
  <si>
    <t>Instalace nových hodin nebo oprava stávajících. Přívod el. proudu</t>
  </si>
  <si>
    <r>
      <rPr>
        <sz val="18"/>
        <color theme="1"/>
        <rFont val="Calibri"/>
        <family val="2"/>
        <charset val="238"/>
        <scheme val="minor"/>
      </rPr>
      <t>⌀</t>
    </r>
    <r>
      <rPr>
        <sz val="11"/>
        <color theme="1"/>
        <rFont val="Calibri"/>
        <family val="2"/>
        <charset val="238"/>
        <scheme val="minor"/>
      </rPr>
      <t xml:space="preserve">  0,5</t>
    </r>
  </si>
  <si>
    <t>hodiny</t>
  </si>
  <si>
    <t>Kontrola kotvení a časomíry. Přívod el. proudu</t>
  </si>
  <si>
    <t xml:space="preserve">zvon                                                                                                                                                                                                                                          </t>
  </si>
  <si>
    <t>rozměr</t>
  </si>
  <si>
    <t xml:space="preserve">ZVON A HODINY                                                                                                                                                                                                                                                                                                                                                                                          </t>
  </si>
  <si>
    <t>Po šetrném odstranění dlažby v celém prostoru lodě a jejím uložení, bude zjistěn stav souvrství pod dlažbou. V případě potřeby bude dohodnut postup na opravu souvrství pod dlažbou. Po opravě souvrství bude nepoškozená stávající dlažba znovu položena ve středu lodě kaple.  Historická dlažba bude po stranách doplněna novou jednobarevnou celoprobarvené keramickou hladké replikou historické dlažby. Ručně sypané, lisované , ostře pálené, vysoce slinuté. Přesný odstín bude vyvzorkován.</t>
  </si>
  <si>
    <t>1,48*4</t>
  </si>
  <si>
    <t>327215221</t>
  </si>
  <si>
    <t>Zeď pro posezení z prefabrikovaných gabionů dvouzákrutová síť povrch galfan vyplněná kamenem</t>
  </si>
  <si>
    <t>-522260813</t>
  </si>
  <si>
    <t>1,15*8,2*0,78+0,75*2,975*0,3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</si>
</sst>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00%"/>
    <numFmt numFmtId="165" formatCode="dd\.mm\.yyyy"/>
    <numFmt numFmtId="166" formatCode="#,##0.00000"/>
    <numFmt numFmtId="167" formatCode="#,##0.000"/>
    <numFmt numFmtId="168" formatCode="#,##0\ &quot;Kč&quot;"/>
    <numFmt numFmtId="169" formatCode="#,##0\ _K_č"/>
  </numFmts>
  <fonts count="51">
    <font>
      <sz val="8"/>
      <name val="Arial CE"/>
      <family val="2"/>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505050"/>
      <name val="Arial CE"/>
    </font>
    <font>
      <sz val="8"/>
      <color rgb="FFFF0000"/>
      <name val="Arial CE"/>
    </font>
    <font>
      <sz val="8"/>
      <color rgb="FF800080"/>
      <name val="Arial CE"/>
    </font>
    <font>
      <sz val="8"/>
      <color rgb="FFFFFFFF"/>
      <name val="Arial CE"/>
    </font>
    <font>
      <sz val="8"/>
      <color rgb="FF3366FF"/>
      <name val="Arial CE"/>
    </font>
    <font>
      <b/>
      <sz val="14"/>
      <name val="Arial CE"/>
    </font>
    <font>
      <b/>
      <sz val="12"/>
      <color rgb="FF969696"/>
      <name val="Arial CE"/>
    </font>
    <font>
      <b/>
      <sz val="8"/>
      <color rgb="FF969696"/>
      <name val="Arial CE"/>
    </font>
    <font>
      <b/>
      <sz val="10"/>
      <name val="Arial CE"/>
    </font>
    <font>
      <b/>
      <sz val="10"/>
      <color rgb="FF969696"/>
      <name val="Arial CE"/>
    </font>
    <font>
      <b/>
      <sz val="10"/>
      <color rgb="FF46464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i/>
      <sz val="9"/>
      <color rgb="FF0000FF"/>
      <name val="Arial CE"/>
    </font>
    <font>
      <i/>
      <sz val="8"/>
      <color rgb="FF0000FF"/>
      <name val="Arial CE"/>
    </font>
    <font>
      <u/>
      <sz val="11"/>
      <color theme="10"/>
      <name val="Calibri"/>
      <scheme val="minor"/>
    </font>
    <font>
      <b/>
      <sz val="11"/>
      <color theme="1"/>
      <name val="Calibri"/>
      <family val="2"/>
      <charset val="238"/>
      <scheme val="minor"/>
    </font>
    <font>
      <b/>
      <sz val="11"/>
      <color indexed="8"/>
      <name val="Calibri"/>
      <family val="2"/>
      <charset val="238"/>
    </font>
    <font>
      <b/>
      <sz val="18"/>
      <color indexed="8"/>
      <name val="Calibri"/>
      <family val="2"/>
      <charset val="238"/>
    </font>
    <font>
      <sz val="11"/>
      <color indexed="8"/>
      <name val="Calibri"/>
      <family val="2"/>
      <charset val="238"/>
    </font>
    <font>
      <b/>
      <sz val="22"/>
      <color indexed="8"/>
      <name val="Calibri"/>
      <family val="2"/>
      <charset val="238"/>
    </font>
    <font>
      <sz val="10"/>
      <color theme="1"/>
      <name val="Calibri"/>
      <family val="2"/>
      <charset val="238"/>
      <scheme val="minor"/>
    </font>
    <font>
      <sz val="10"/>
      <color indexed="8"/>
      <name val="Calibri"/>
      <family val="2"/>
      <charset val="238"/>
    </font>
    <font>
      <sz val="8"/>
      <color theme="0" tint="-0.249977111117893"/>
      <name val="Calibri"/>
      <family val="2"/>
      <charset val="238"/>
      <scheme val="minor"/>
    </font>
    <font>
      <sz val="11"/>
      <color theme="1"/>
      <name val="Arial"/>
      <family val="2"/>
      <charset val="238"/>
    </font>
    <font>
      <sz val="18"/>
      <color theme="1"/>
      <name val="Calibri"/>
      <family val="2"/>
      <charset val="238"/>
      <scheme val="minor"/>
    </font>
  </fonts>
  <fills count="7">
    <fill>
      <patternFill patternType="none"/>
    </fill>
    <fill>
      <patternFill patternType="gray125"/>
    </fill>
    <fill>
      <patternFill patternType="solid">
        <fgColor rgb="FFC0C0C0"/>
      </patternFill>
    </fill>
    <fill>
      <patternFill patternType="solid">
        <fgColor rgb="FFFFFFCC"/>
      </patternFill>
    </fill>
    <fill>
      <patternFill patternType="solid">
        <fgColor rgb="FFBEBEBE"/>
      </patternFill>
    </fill>
    <fill>
      <patternFill patternType="solid">
        <fgColor rgb="FFD2D2D2"/>
      </patternFill>
    </fill>
    <fill>
      <patternFill patternType="solid">
        <fgColor indexed="9"/>
        <bgColor auto="1"/>
      </patternFill>
    </fill>
  </fills>
  <borders count="47">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style="hair">
        <color rgb="FF969696"/>
      </left>
      <right style="hair">
        <color rgb="FF969696"/>
      </right>
      <top style="hair">
        <color rgb="FF969696"/>
      </top>
      <bottom style="hair">
        <color rgb="FF969696"/>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8"/>
      </left>
      <right style="hair">
        <color indexed="8"/>
      </right>
      <top style="hair">
        <color indexed="8"/>
      </top>
      <bottom style="hair">
        <color indexed="8"/>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s>
  <cellStyleXfs count="6">
    <xf numFmtId="0" fontId="0" fillId="0" borderId="0"/>
    <xf numFmtId="0" fontId="40" fillId="0" borderId="0" applyNumberFormat="0" applyFill="0" applyBorder="0" applyAlignment="0" applyProtection="0"/>
    <xf numFmtId="0" fontId="3" fillId="0" borderId="0"/>
    <xf numFmtId="0" fontId="3" fillId="0" borderId="0"/>
    <xf numFmtId="0" fontId="2" fillId="0" borderId="0"/>
    <xf numFmtId="0" fontId="2" fillId="0" borderId="0"/>
  </cellStyleXfs>
  <cellXfs count="362">
    <xf numFmtId="0" fontId="0" fillId="0" borderId="0" xfId="0"/>
    <xf numFmtId="0" fontId="0" fillId="0" borderId="0" xfId="0"/>
    <xf numFmtId="0" fontId="0" fillId="0" borderId="0" xfId="0" applyAlignment="1">
      <alignment vertical="center"/>
    </xf>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0" fillId="0" borderId="0" xfId="0" applyAlignment="1">
      <alignment vertical="center" wrapText="1"/>
    </xf>
    <xf numFmtId="0" fontId="9" fillId="0" borderId="0" xfId="0" applyFont="1" applyAlignment="1">
      <alignment vertical="center"/>
    </xf>
    <xf numFmtId="0" fontId="10" fillId="0" borderId="0" xfId="0" applyFont="1" applyAlignment="1">
      <alignment vertical="center"/>
    </xf>
    <xf numFmtId="0" fontId="0" fillId="0" borderId="0" xfId="0" applyAlignment="1">
      <alignment horizontal="center" vertical="center" wrapText="1"/>
    </xf>
    <xf numFmtId="0" fontId="11" fillId="0" borderId="0" xfId="0" applyFont="1" applyAlignment="1"/>
    <xf numFmtId="0" fontId="12" fillId="0" borderId="0" xfId="0" applyFont="1" applyAlignment="1">
      <alignment vertical="center"/>
    </xf>
    <xf numFmtId="0" fontId="13" fillId="0" borderId="0" xfId="0" applyFont="1" applyAlignment="1">
      <alignment vertical="center"/>
    </xf>
    <xf numFmtId="0" fontId="14" fillId="0" borderId="0" xfId="0" applyFont="1" applyAlignment="1">
      <alignment vertical="center"/>
    </xf>
    <xf numFmtId="0" fontId="15" fillId="0" borderId="0" xfId="0" applyFont="1" applyAlignment="1">
      <alignment horizontal="left" vertical="center"/>
    </xf>
    <xf numFmtId="0" fontId="0" fillId="0" borderId="0" xfId="0" applyFont="1" applyAlignment="1">
      <alignment horizontal="left" vertical="center"/>
    </xf>
    <xf numFmtId="0" fontId="0" fillId="0" borderId="1" xfId="0" applyBorder="1"/>
    <xf numFmtId="0" fontId="0" fillId="0" borderId="2" xfId="0" applyBorder="1"/>
    <xf numFmtId="0" fontId="0" fillId="0" borderId="3" xfId="0" applyBorder="1"/>
    <xf numFmtId="0" fontId="17" fillId="0" borderId="0" xfId="0" applyFont="1" applyAlignment="1">
      <alignment horizontal="left" vertical="center"/>
    </xf>
    <xf numFmtId="0" fontId="16" fillId="0" borderId="0" xfId="0" applyFont="1" applyAlignment="1">
      <alignment horizontal="left" vertical="center"/>
    </xf>
    <xf numFmtId="0" fontId="18" fillId="0" borderId="0" xfId="0" applyFont="1" applyAlignment="1">
      <alignment horizontal="left" vertical="center"/>
    </xf>
    <xf numFmtId="0" fontId="4" fillId="0" borderId="0" xfId="0" applyFont="1" applyAlignment="1">
      <alignment horizontal="left" vertical="top"/>
    </xf>
    <xf numFmtId="0" fontId="5" fillId="0" borderId="0" xfId="0" applyFont="1" applyAlignment="1">
      <alignment horizontal="left" vertical="center"/>
    </xf>
    <xf numFmtId="0" fontId="6" fillId="0" borderId="0" xfId="0" applyFont="1" applyAlignment="1">
      <alignment horizontal="left" vertical="top"/>
    </xf>
    <xf numFmtId="0" fontId="4" fillId="0" borderId="0" xfId="0" applyFont="1" applyAlignment="1">
      <alignment horizontal="left" vertical="center"/>
    </xf>
    <xf numFmtId="0" fontId="5" fillId="3" borderId="0" xfId="0" applyFont="1" applyFill="1" applyAlignment="1" applyProtection="1">
      <alignment horizontal="left" vertical="center"/>
      <protection locked="0"/>
    </xf>
    <xf numFmtId="49" fontId="5" fillId="3" borderId="0" xfId="0" applyNumberFormat="1" applyFont="1" applyFill="1" applyAlignment="1" applyProtection="1">
      <alignment horizontal="left" vertical="center"/>
      <protection locked="0"/>
    </xf>
    <xf numFmtId="0" fontId="5" fillId="0" borderId="0" xfId="0" applyFont="1" applyAlignment="1">
      <alignment horizontal="left" vertical="center" wrapText="1"/>
    </xf>
    <xf numFmtId="0" fontId="0" fillId="0" borderId="4" xfId="0" applyBorder="1"/>
    <xf numFmtId="0" fontId="0" fillId="0" borderId="0" xfId="0" applyFont="1" applyAlignment="1">
      <alignment vertical="center"/>
    </xf>
    <xf numFmtId="0" fontId="0" fillId="0" borderId="3" xfId="0" applyFont="1" applyBorder="1" applyAlignment="1">
      <alignment vertical="center"/>
    </xf>
    <xf numFmtId="0" fontId="20" fillId="0" borderId="5" xfId="0" applyFont="1" applyBorder="1" applyAlignment="1">
      <alignment horizontal="left" vertical="center"/>
    </xf>
    <xf numFmtId="0" fontId="0" fillId="0" borderId="5" xfId="0" applyFont="1" applyBorder="1" applyAlignment="1">
      <alignment vertical="center"/>
    </xf>
    <xf numFmtId="0" fontId="4" fillId="0" borderId="0" xfId="0" applyFont="1" applyAlignment="1">
      <alignment horizontal="right" vertical="center"/>
    </xf>
    <xf numFmtId="0" fontId="4" fillId="0" borderId="3" xfId="0" applyFont="1" applyBorder="1" applyAlignment="1">
      <alignment vertical="center"/>
    </xf>
    <xf numFmtId="0" fontId="0" fillId="4" borderId="0" xfId="0" applyFont="1" applyFill="1" applyAlignment="1">
      <alignment vertical="center"/>
    </xf>
    <xf numFmtId="0" fontId="7" fillId="4" borderId="6" xfId="0" applyFont="1" applyFill="1" applyBorder="1" applyAlignment="1">
      <alignment horizontal="left" vertical="center"/>
    </xf>
    <xf numFmtId="0" fontId="0" fillId="4" borderId="7" xfId="0" applyFont="1" applyFill="1" applyBorder="1" applyAlignment="1">
      <alignment vertical="center"/>
    </xf>
    <xf numFmtId="0" fontId="7" fillId="4" borderId="7" xfId="0" applyFont="1" applyFill="1" applyBorder="1" applyAlignment="1">
      <alignment horizontal="center" vertical="center"/>
    </xf>
    <xf numFmtId="0" fontId="0" fillId="0" borderId="3" xfId="0" applyBorder="1" applyAlignment="1">
      <alignment vertical="center"/>
    </xf>
    <xf numFmtId="0" fontId="22" fillId="0" borderId="4" xfId="0" applyFont="1" applyBorder="1" applyAlignment="1">
      <alignment horizontal="left" vertical="center"/>
    </xf>
    <xf numFmtId="0" fontId="0" fillId="0" borderId="4" xfId="0" applyBorder="1" applyAlignment="1">
      <alignment vertical="center"/>
    </xf>
    <xf numFmtId="0" fontId="4" fillId="0" borderId="5" xfId="0" applyFont="1" applyBorder="1" applyAlignment="1">
      <alignment horizontal="left" vertical="center"/>
    </xf>
    <xf numFmtId="0" fontId="0" fillId="0" borderId="4" xfId="0" applyFont="1" applyBorder="1" applyAlignment="1">
      <alignment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 xfId="0" applyFont="1" applyBorder="1" applyAlignment="1">
      <alignment vertical="center"/>
    </xf>
    <xf numFmtId="0" fontId="0" fillId="0" borderId="2" xfId="0" applyFont="1" applyBorder="1" applyAlignment="1">
      <alignment vertical="center"/>
    </xf>
    <xf numFmtId="0" fontId="5" fillId="0" borderId="3" xfId="0" applyFont="1" applyBorder="1" applyAlignment="1">
      <alignment vertical="center"/>
    </xf>
    <xf numFmtId="0" fontId="6" fillId="0" borderId="3" xfId="0" applyFont="1" applyBorder="1" applyAlignment="1">
      <alignment vertical="center"/>
    </xf>
    <xf numFmtId="0" fontId="6" fillId="0" borderId="0" xfId="0" applyFont="1" applyAlignment="1">
      <alignment horizontal="left" vertical="center"/>
    </xf>
    <xf numFmtId="0" fontId="20" fillId="0" borderId="0" xfId="0" applyFont="1" applyAlignment="1">
      <alignment vertical="center"/>
    </xf>
    <xf numFmtId="165" fontId="5" fillId="0" borderId="0" xfId="0" applyNumberFormat="1" applyFont="1" applyAlignment="1">
      <alignment horizontal="left" vertical="center"/>
    </xf>
    <xf numFmtId="0" fontId="0" fillId="0" borderId="12" xfId="0" applyBorder="1" applyAlignment="1">
      <alignment vertical="center"/>
    </xf>
    <xf numFmtId="0" fontId="0" fillId="0" borderId="13" xfId="0" applyBorder="1" applyAlignment="1">
      <alignment vertical="center"/>
    </xf>
    <xf numFmtId="0" fontId="0" fillId="0" borderId="0" xfId="0" applyFont="1" applyBorder="1" applyAlignment="1">
      <alignment vertical="center"/>
    </xf>
    <xf numFmtId="0" fontId="0" fillId="0" borderId="15" xfId="0" applyFont="1" applyBorder="1" applyAlignment="1">
      <alignment vertical="center"/>
    </xf>
    <xf numFmtId="0" fontId="0" fillId="5" borderId="7" xfId="0" applyFont="1" applyFill="1" applyBorder="1" applyAlignment="1">
      <alignment vertical="center"/>
    </xf>
    <xf numFmtId="0" fontId="25" fillId="5" borderId="0" xfId="0" applyFont="1" applyFill="1" applyAlignment="1">
      <alignment horizontal="center" vertical="center"/>
    </xf>
    <xf numFmtId="0" fontId="26" fillId="0" borderId="16"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18" xfId="0" applyFont="1" applyBorder="1" applyAlignment="1">
      <alignment horizontal="center" vertical="center" wrapText="1"/>
    </xf>
    <xf numFmtId="0" fontId="0" fillId="0" borderId="11" xfId="0" applyFont="1" applyBorder="1" applyAlignment="1">
      <alignment vertical="center"/>
    </xf>
    <xf numFmtId="0" fontId="0" fillId="0" borderId="12" xfId="0" applyFont="1" applyBorder="1" applyAlignment="1">
      <alignment vertical="center"/>
    </xf>
    <xf numFmtId="0" fontId="0" fillId="0" borderId="13" xfId="0" applyFont="1" applyBorder="1" applyAlignment="1">
      <alignment vertical="center"/>
    </xf>
    <xf numFmtId="0" fontId="7" fillId="0" borderId="3" xfId="0" applyFont="1" applyBorder="1" applyAlignment="1">
      <alignment vertical="center"/>
    </xf>
    <xf numFmtId="0" fontId="27" fillId="0" borderId="0" xfId="0" applyFont="1" applyAlignment="1">
      <alignment horizontal="left" vertical="center"/>
    </xf>
    <xf numFmtId="0" fontId="27" fillId="0" borderId="0" xfId="0" applyFont="1" applyAlignment="1">
      <alignment vertical="center"/>
    </xf>
    <xf numFmtId="4" fontId="27" fillId="0" borderId="0" xfId="0" applyNumberFormat="1" applyFont="1" applyAlignment="1">
      <alignment vertical="center"/>
    </xf>
    <xf numFmtId="0" fontId="7" fillId="0" borderId="0" xfId="0" applyFont="1" applyAlignment="1">
      <alignment horizontal="center" vertical="center"/>
    </xf>
    <xf numFmtId="4" fontId="23" fillId="0" borderId="14" xfId="0" applyNumberFormat="1" applyFont="1" applyBorder="1" applyAlignment="1">
      <alignment vertical="center"/>
    </xf>
    <xf numFmtId="4" fontId="23" fillId="0" borderId="0" xfId="0" applyNumberFormat="1" applyFont="1" applyBorder="1" applyAlignment="1">
      <alignment vertical="center"/>
    </xf>
    <xf numFmtId="166" fontId="23" fillId="0" borderId="0" xfId="0" applyNumberFormat="1" applyFont="1" applyBorder="1" applyAlignment="1">
      <alignment vertical="center"/>
    </xf>
    <xf numFmtId="4" fontId="23" fillId="0" borderId="15" xfId="0" applyNumberFormat="1" applyFont="1" applyBorder="1" applyAlignment="1">
      <alignment vertical="center"/>
    </xf>
    <xf numFmtId="0" fontId="7" fillId="0" borderId="0" xfId="0" applyFont="1" applyAlignment="1">
      <alignment horizontal="left" vertical="center"/>
    </xf>
    <xf numFmtId="0" fontId="28" fillId="0" borderId="0" xfId="0" applyFont="1" applyAlignment="1">
      <alignment horizontal="left" vertical="center"/>
    </xf>
    <xf numFmtId="0" fontId="29" fillId="0" borderId="0" xfId="1" applyFont="1" applyAlignment="1">
      <alignment horizontal="center" vertical="center"/>
    </xf>
    <xf numFmtId="0" fontId="8" fillId="0" borderId="3" xfId="0" applyFont="1" applyBorder="1" applyAlignment="1">
      <alignment vertical="center"/>
    </xf>
    <xf numFmtId="0" fontId="30" fillId="0" borderId="0" xfId="0" applyFont="1" applyAlignment="1">
      <alignment vertical="center"/>
    </xf>
    <xf numFmtId="0" fontId="31" fillId="0" borderId="0" xfId="0" applyFont="1" applyAlignment="1">
      <alignment vertical="center"/>
    </xf>
    <xf numFmtId="0" fontId="6" fillId="0" borderId="0" xfId="0" applyFont="1" applyAlignment="1">
      <alignment horizontal="center" vertical="center"/>
    </xf>
    <xf numFmtId="4" fontId="32" fillId="0" borderId="14" xfId="0" applyNumberFormat="1" applyFont="1" applyBorder="1" applyAlignment="1">
      <alignment vertical="center"/>
    </xf>
    <xf numFmtId="4" fontId="32" fillId="0" borderId="0" xfId="0" applyNumberFormat="1" applyFont="1" applyBorder="1" applyAlignment="1">
      <alignment vertical="center"/>
    </xf>
    <xf numFmtId="166" fontId="32" fillId="0" borderId="0" xfId="0" applyNumberFormat="1" applyFont="1" applyBorder="1" applyAlignment="1">
      <alignment vertical="center"/>
    </xf>
    <xf numFmtId="4" fontId="32" fillId="0" borderId="15" xfId="0" applyNumberFormat="1" applyFont="1" applyBorder="1" applyAlignment="1">
      <alignment vertical="center"/>
    </xf>
    <xf numFmtId="0" fontId="8" fillId="0" borderId="0" xfId="0" applyFont="1" applyAlignment="1">
      <alignment horizontal="left" vertical="center"/>
    </xf>
    <xf numFmtId="0" fontId="33" fillId="0" borderId="0" xfId="0" applyFont="1" applyAlignment="1">
      <alignment horizontal="left" vertical="center"/>
    </xf>
    <xf numFmtId="0" fontId="0" fillId="0" borderId="0" xfId="0" applyFont="1" applyAlignment="1">
      <alignment vertical="center" wrapText="1"/>
    </xf>
    <xf numFmtId="0" fontId="0" fillId="0" borderId="3" xfId="0" applyFont="1" applyBorder="1" applyAlignment="1">
      <alignment vertical="center" wrapText="1"/>
    </xf>
    <xf numFmtId="0" fontId="0" fillId="0" borderId="3" xfId="0" applyBorder="1" applyAlignment="1">
      <alignment vertical="center" wrapText="1"/>
    </xf>
    <xf numFmtId="0" fontId="20" fillId="0" borderId="0" xfId="0" applyFont="1" applyAlignment="1">
      <alignment horizontal="left" vertical="center"/>
    </xf>
    <xf numFmtId="0" fontId="24" fillId="0" borderId="0" xfId="0" applyFont="1" applyAlignment="1">
      <alignment horizontal="left" vertical="center"/>
    </xf>
    <xf numFmtId="4" fontId="4" fillId="0" borderId="0" xfId="0" applyNumberFormat="1" applyFont="1" applyAlignment="1">
      <alignment vertical="center"/>
    </xf>
    <xf numFmtId="164" fontId="4" fillId="0" borderId="0" xfId="0" applyNumberFormat="1" applyFont="1" applyAlignment="1">
      <alignment horizontal="right" vertical="center"/>
    </xf>
    <xf numFmtId="0" fontId="0" fillId="5" borderId="0" xfId="0" applyFont="1" applyFill="1" applyAlignment="1">
      <alignment vertical="center"/>
    </xf>
    <xf numFmtId="0" fontId="7" fillId="5" borderId="6" xfId="0" applyFont="1" applyFill="1" applyBorder="1" applyAlignment="1">
      <alignment horizontal="left" vertical="center"/>
    </xf>
    <xf numFmtId="0" fontId="7" fillId="5" borderId="7" xfId="0" applyFont="1" applyFill="1" applyBorder="1" applyAlignment="1">
      <alignment horizontal="right" vertical="center"/>
    </xf>
    <xf numFmtId="0" fontId="7" fillId="5" borderId="7" xfId="0" applyFont="1" applyFill="1" applyBorder="1" applyAlignment="1">
      <alignment horizontal="center" vertical="center"/>
    </xf>
    <xf numFmtId="4" fontId="7" fillId="5" borderId="7" xfId="0" applyNumberFormat="1" applyFont="1" applyFill="1" applyBorder="1" applyAlignment="1">
      <alignment vertical="center"/>
    </xf>
    <xf numFmtId="0" fontId="0" fillId="5" borderId="8" xfId="0" applyFont="1" applyFill="1" applyBorder="1" applyAlignment="1">
      <alignment vertical="center"/>
    </xf>
    <xf numFmtId="0" fontId="4" fillId="0" borderId="5" xfId="0" applyFont="1" applyBorder="1" applyAlignment="1">
      <alignment horizontal="center" vertical="center"/>
    </xf>
    <xf numFmtId="0" fontId="4" fillId="0" borderId="5" xfId="0" applyFont="1" applyBorder="1" applyAlignment="1">
      <alignment horizontal="right" vertical="center"/>
    </xf>
    <xf numFmtId="0" fontId="25" fillId="5" borderId="0" xfId="0" applyFont="1" applyFill="1" applyAlignment="1">
      <alignment horizontal="left" vertical="center"/>
    </xf>
    <xf numFmtId="0" fontId="25" fillId="5" borderId="0" xfId="0" applyFont="1" applyFill="1" applyAlignment="1">
      <alignment horizontal="right" vertical="center"/>
    </xf>
    <xf numFmtId="0" fontId="34" fillId="0" borderId="0" xfId="0" applyFont="1" applyAlignment="1">
      <alignment horizontal="left" vertical="center"/>
    </xf>
    <xf numFmtId="0" fontId="9" fillId="0" borderId="3" xfId="0" applyFont="1" applyBorder="1" applyAlignment="1">
      <alignment vertical="center"/>
    </xf>
    <xf numFmtId="0" fontId="9" fillId="0" borderId="20" xfId="0" applyFont="1" applyBorder="1" applyAlignment="1">
      <alignment horizontal="left" vertical="center"/>
    </xf>
    <xf numFmtId="0" fontId="9" fillId="0" borderId="20" xfId="0" applyFont="1" applyBorder="1" applyAlignment="1">
      <alignment vertical="center"/>
    </xf>
    <xf numFmtId="4" fontId="9" fillId="0" borderId="20" xfId="0" applyNumberFormat="1" applyFont="1" applyBorder="1" applyAlignment="1">
      <alignment vertical="center"/>
    </xf>
    <xf numFmtId="0" fontId="10" fillId="0" borderId="3" xfId="0" applyFont="1" applyBorder="1" applyAlignment="1">
      <alignment vertical="center"/>
    </xf>
    <xf numFmtId="0" fontId="10" fillId="0" borderId="20" xfId="0" applyFont="1" applyBorder="1" applyAlignment="1">
      <alignment horizontal="left" vertical="center"/>
    </xf>
    <xf numFmtId="0" fontId="10" fillId="0" borderId="20" xfId="0" applyFont="1" applyBorder="1" applyAlignment="1">
      <alignment vertical="center"/>
    </xf>
    <xf numFmtId="4" fontId="10" fillId="0" borderId="20" xfId="0" applyNumberFormat="1" applyFont="1" applyBorder="1" applyAlignment="1">
      <alignment vertical="center"/>
    </xf>
    <xf numFmtId="0" fontId="0" fillId="0" borderId="0" xfId="0" applyFont="1" applyAlignment="1">
      <alignment horizontal="center" vertical="center" wrapText="1"/>
    </xf>
    <xf numFmtId="0" fontId="0" fillId="0" borderId="3" xfId="0" applyFont="1" applyBorder="1" applyAlignment="1">
      <alignment horizontal="center" vertical="center" wrapText="1"/>
    </xf>
    <xf numFmtId="0" fontId="25" fillId="5" borderId="16" xfId="0" applyFont="1" applyFill="1" applyBorder="1" applyAlignment="1">
      <alignment horizontal="center" vertical="center" wrapText="1"/>
    </xf>
    <xf numFmtId="0" fontId="25" fillId="5" borderId="17" xfId="0" applyFont="1" applyFill="1" applyBorder="1" applyAlignment="1">
      <alignment horizontal="center" vertical="center" wrapText="1"/>
    </xf>
    <xf numFmtId="0" fontId="25" fillId="5" borderId="18" xfId="0" applyFont="1" applyFill="1" applyBorder="1" applyAlignment="1">
      <alignment horizontal="center" vertical="center" wrapText="1"/>
    </xf>
    <xf numFmtId="0" fontId="25" fillId="5" borderId="0" xfId="0" applyFont="1" applyFill="1" applyAlignment="1">
      <alignment horizontal="center" vertical="center" wrapText="1"/>
    </xf>
    <xf numFmtId="0" fontId="0" fillId="0" borderId="3" xfId="0" applyBorder="1" applyAlignment="1">
      <alignment horizontal="center" vertical="center" wrapText="1"/>
    </xf>
    <xf numFmtId="4" fontId="27" fillId="0" borderId="0" xfId="0" applyNumberFormat="1" applyFont="1" applyAlignment="1"/>
    <xf numFmtId="166" fontId="35" fillId="0" borderId="12" xfId="0" applyNumberFormat="1" applyFont="1" applyBorder="1" applyAlignment="1"/>
    <xf numFmtId="166" fontId="35" fillId="0" borderId="13" xfId="0" applyNumberFormat="1" applyFont="1" applyBorder="1" applyAlignment="1"/>
    <xf numFmtId="4" fontId="36" fillId="0" borderId="0" xfId="0" applyNumberFormat="1" applyFont="1" applyAlignment="1">
      <alignment vertical="center"/>
    </xf>
    <xf numFmtId="0" fontId="11" fillId="0" borderId="3" xfId="0" applyFont="1" applyBorder="1" applyAlignment="1"/>
    <xf numFmtId="0" fontId="11" fillId="0" borderId="0" xfId="0" applyFont="1" applyAlignment="1">
      <alignment horizontal="left"/>
    </xf>
    <xf numFmtId="0" fontId="9" fillId="0" borderId="0" xfId="0" applyFont="1" applyAlignment="1">
      <alignment horizontal="left"/>
    </xf>
    <xf numFmtId="0" fontId="11" fillId="0" borderId="0" xfId="0" applyFont="1" applyAlignment="1" applyProtection="1">
      <protection locked="0"/>
    </xf>
    <xf numFmtId="4" fontId="9" fillId="0" borderId="0" xfId="0" applyNumberFormat="1" applyFont="1" applyAlignment="1"/>
    <xf numFmtId="0" fontId="11" fillId="0" borderId="14" xfId="0" applyFont="1" applyBorder="1" applyAlignment="1"/>
    <xf numFmtId="0" fontId="11" fillId="0" borderId="0" xfId="0" applyFont="1" applyBorder="1" applyAlignment="1"/>
    <xf numFmtId="166" fontId="11" fillId="0" borderId="0" xfId="0" applyNumberFormat="1" applyFont="1" applyBorder="1" applyAlignment="1"/>
    <xf numFmtId="166" fontId="11" fillId="0" borderId="15" xfId="0" applyNumberFormat="1" applyFont="1" applyBorder="1" applyAlignment="1"/>
    <xf numFmtId="0" fontId="11" fillId="0" borderId="0" xfId="0" applyFont="1" applyAlignment="1">
      <alignment horizontal="center"/>
    </xf>
    <xf numFmtId="4" fontId="11" fillId="0" borderId="0" xfId="0" applyNumberFormat="1" applyFont="1" applyAlignment="1">
      <alignment vertical="center"/>
    </xf>
    <xf numFmtId="0" fontId="10" fillId="0" borderId="0" xfId="0" applyFont="1" applyAlignment="1">
      <alignment horizontal="left"/>
    </xf>
    <xf numFmtId="4" fontId="10" fillId="0" borderId="0" xfId="0" applyNumberFormat="1" applyFont="1" applyAlignment="1"/>
    <xf numFmtId="0" fontId="0" fillId="0" borderId="3" xfId="0" applyFont="1" applyBorder="1" applyAlignment="1" applyProtection="1">
      <alignment vertical="center"/>
      <protection locked="0"/>
    </xf>
    <xf numFmtId="0" fontId="25" fillId="0" borderId="22" xfId="0" applyFont="1" applyBorder="1" applyAlignment="1" applyProtection="1">
      <alignment horizontal="center" vertical="center"/>
      <protection locked="0"/>
    </xf>
    <xf numFmtId="49" fontId="25" fillId="0" borderId="22" xfId="0" applyNumberFormat="1" applyFont="1" applyBorder="1" applyAlignment="1" applyProtection="1">
      <alignment horizontal="left" vertical="center" wrapText="1"/>
      <protection locked="0"/>
    </xf>
    <xf numFmtId="0" fontId="25" fillId="0" borderId="22" xfId="0" applyFont="1" applyBorder="1" applyAlignment="1" applyProtection="1">
      <alignment horizontal="left" vertical="center" wrapText="1"/>
      <protection locked="0"/>
    </xf>
    <xf numFmtId="0" fontId="25" fillId="0" borderId="22" xfId="0" applyFont="1" applyBorder="1" applyAlignment="1" applyProtection="1">
      <alignment horizontal="center" vertical="center" wrapText="1"/>
      <protection locked="0"/>
    </xf>
    <xf numFmtId="167" fontId="25" fillId="0" borderId="22" xfId="0" applyNumberFormat="1" applyFont="1" applyBorder="1" applyAlignment="1" applyProtection="1">
      <alignment vertical="center"/>
      <protection locked="0"/>
    </xf>
    <xf numFmtId="4" fontId="25" fillId="3" borderId="22" xfId="0" applyNumberFormat="1" applyFont="1" applyFill="1" applyBorder="1" applyAlignment="1" applyProtection="1">
      <alignment vertical="center"/>
      <protection locked="0"/>
    </xf>
    <xf numFmtId="4" fontId="25" fillId="0" borderId="22" xfId="0" applyNumberFormat="1" applyFont="1" applyBorder="1" applyAlignment="1" applyProtection="1">
      <alignment vertical="center"/>
      <protection locked="0"/>
    </xf>
    <xf numFmtId="0" fontId="0" fillId="0" borderId="22" xfId="0" applyFont="1" applyBorder="1" applyAlignment="1" applyProtection="1">
      <alignment vertical="center"/>
      <protection locked="0"/>
    </xf>
    <xf numFmtId="0" fontId="26" fillId="3" borderId="14" xfId="0" applyFont="1" applyFill="1" applyBorder="1" applyAlignment="1" applyProtection="1">
      <alignment horizontal="left" vertical="center"/>
      <protection locked="0"/>
    </xf>
    <xf numFmtId="0" fontId="26" fillId="0" borderId="0" xfId="0" applyFont="1" applyBorder="1" applyAlignment="1">
      <alignment horizontal="center" vertical="center"/>
    </xf>
    <xf numFmtId="166" fontId="26" fillId="0" borderId="0" xfId="0" applyNumberFormat="1" applyFont="1" applyBorder="1" applyAlignment="1">
      <alignment vertical="center"/>
    </xf>
    <xf numFmtId="166" fontId="26" fillId="0" borderId="15" xfId="0" applyNumberFormat="1" applyFont="1" applyBorder="1" applyAlignment="1">
      <alignment vertical="center"/>
    </xf>
    <xf numFmtId="0" fontId="25" fillId="0" borderId="0" xfId="0" applyFont="1" applyAlignment="1">
      <alignment horizontal="left" vertical="center"/>
    </xf>
    <xf numFmtId="4" fontId="0" fillId="0" borderId="0" xfId="0" applyNumberFormat="1" applyFont="1" applyAlignment="1">
      <alignment vertical="center"/>
    </xf>
    <xf numFmtId="0" fontId="12" fillId="0" borderId="3" xfId="0" applyFont="1" applyBorder="1" applyAlignment="1">
      <alignment vertical="center"/>
    </xf>
    <xf numFmtId="0" fontId="37" fillId="0" borderId="0" xfId="0" applyFont="1" applyAlignment="1">
      <alignment horizontal="left" vertical="center"/>
    </xf>
    <xf numFmtId="0" fontId="12" fillId="0" borderId="0" xfId="0" applyFont="1" applyAlignment="1">
      <alignment horizontal="left" vertical="center"/>
    </xf>
    <xf numFmtId="0" fontId="12" fillId="0" borderId="0" xfId="0" applyFont="1" applyAlignment="1">
      <alignment horizontal="left" vertical="center" wrapText="1"/>
    </xf>
    <xf numFmtId="167" fontId="12" fillId="0" borderId="0" xfId="0" applyNumberFormat="1" applyFont="1" applyAlignment="1">
      <alignment vertical="center"/>
    </xf>
    <xf numFmtId="0" fontId="12" fillId="0" borderId="0" xfId="0" applyFont="1" applyAlignment="1" applyProtection="1">
      <alignment vertical="center"/>
      <protection locked="0"/>
    </xf>
    <xf numFmtId="0" fontId="12" fillId="0" borderId="14" xfId="0" applyFont="1" applyBorder="1" applyAlignment="1">
      <alignment vertical="center"/>
    </xf>
    <xf numFmtId="0" fontId="12" fillId="0" borderId="0" xfId="0" applyFont="1" applyBorder="1" applyAlignment="1">
      <alignment vertical="center"/>
    </xf>
    <xf numFmtId="0" fontId="12" fillId="0" borderId="15" xfId="0" applyFont="1" applyBorder="1" applyAlignment="1">
      <alignment vertical="center"/>
    </xf>
    <xf numFmtId="0" fontId="13" fillId="0" borderId="3" xfId="0" applyFont="1" applyBorder="1" applyAlignment="1">
      <alignment vertical="center"/>
    </xf>
    <xf numFmtId="0" fontId="13" fillId="0" borderId="0" xfId="0" applyFont="1" applyAlignment="1">
      <alignment horizontal="left" vertical="center"/>
    </xf>
    <xf numFmtId="0" fontId="13" fillId="0" borderId="0" xfId="0" applyFont="1" applyAlignment="1">
      <alignment horizontal="left" vertical="center" wrapText="1"/>
    </xf>
    <xf numFmtId="167" fontId="13" fillId="0" borderId="0" xfId="0" applyNumberFormat="1" applyFont="1" applyAlignment="1">
      <alignment vertical="center"/>
    </xf>
    <xf numFmtId="0" fontId="13" fillId="0" borderId="0" xfId="0" applyFont="1" applyAlignment="1" applyProtection="1">
      <alignment vertical="center"/>
      <protection locked="0"/>
    </xf>
    <xf numFmtId="0" fontId="13" fillId="0" borderId="14" xfId="0" applyFont="1" applyBorder="1" applyAlignment="1">
      <alignment vertical="center"/>
    </xf>
    <xf numFmtId="0" fontId="13" fillId="0" borderId="0" xfId="0" applyFont="1" applyBorder="1" applyAlignment="1">
      <alignment vertical="center"/>
    </xf>
    <xf numFmtId="0" fontId="13" fillId="0" borderId="15" xfId="0" applyFont="1" applyBorder="1" applyAlignment="1">
      <alignment vertical="center"/>
    </xf>
    <xf numFmtId="0" fontId="14" fillId="0" borderId="3" xfId="0" applyFont="1" applyBorder="1" applyAlignment="1">
      <alignment vertical="center"/>
    </xf>
    <xf numFmtId="0" fontId="14" fillId="0" borderId="0" xfId="0" applyFont="1" applyAlignment="1">
      <alignment horizontal="left" vertical="center"/>
    </xf>
    <xf numFmtId="0" fontId="14" fillId="0" borderId="0" xfId="0" applyFont="1" applyAlignment="1">
      <alignment horizontal="left" vertical="center" wrapText="1"/>
    </xf>
    <xf numFmtId="0" fontId="14" fillId="0" borderId="0" xfId="0" applyFont="1" applyAlignment="1" applyProtection="1">
      <alignment vertical="center"/>
      <protection locked="0"/>
    </xf>
    <xf numFmtId="0" fontId="14" fillId="0" borderId="14" xfId="0" applyFont="1" applyBorder="1" applyAlignment="1">
      <alignment vertical="center"/>
    </xf>
    <xf numFmtId="0" fontId="14" fillId="0" borderId="0" xfId="0" applyFont="1" applyBorder="1" applyAlignment="1">
      <alignment vertical="center"/>
    </xf>
    <xf numFmtId="0" fontId="14" fillId="0" borderId="15" xfId="0" applyFont="1" applyBorder="1" applyAlignment="1">
      <alignment vertical="center"/>
    </xf>
    <xf numFmtId="0" fontId="38" fillId="0" borderId="22" xfId="0" applyFont="1" applyBorder="1" applyAlignment="1" applyProtection="1">
      <alignment horizontal="center" vertical="center"/>
      <protection locked="0"/>
    </xf>
    <xf numFmtId="49" fontId="38" fillId="0" borderId="22" xfId="0" applyNumberFormat="1" applyFont="1" applyBorder="1" applyAlignment="1" applyProtection="1">
      <alignment horizontal="left" vertical="center" wrapText="1"/>
      <protection locked="0"/>
    </xf>
    <xf numFmtId="0" fontId="38" fillId="0" borderId="22" xfId="0" applyFont="1" applyBorder="1" applyAlignment="1" applyProtection="1">
      <alignment horizontal="left" vertical="center" wrapText="1"/>
      <protection locked="0"/>
    </xf>
    <xf numFmtId="0" fontId="38" fillId="0" borderId="22" xfId="0" applyFont="1" applyBorder="1" applyAlignment="1" applyProtection="1">
      <alignment horizontal="center" vertical="center" wrapText="1"/>
      <protection locked="0"/>
    </xf>
    <xf numFmtId="167" fontId="38" fillId="0" borderId="22" xfId="0" applyNumberFormat="1" applyFont="1" applyBorder="1" applyAlignment="1" applyProtection="1">
      <alignment vertical="center"/>
      <protection locked="0"/>
    </xf>
    <xf numFmtId="4" fontId="38" fillId="3" borderId="22" xfId="0" applyNumberFormat="1" applyFont="1" applyFill="1" applyBorder="1" applyAlignment="1" applyProtection="1">
      <alignment vertical="center"/>
      <protection locked="0"/>
    </xf>
    <xf numFmtId="4" fontId="38" fillId="0" borderId="22" xfId="0" applyNumberFormat="1" applyFont="1" applyBorder="1" applyAlignment="1" applyProtection="1">
      <alignment vertical="center"/>
      <protection locked="0"/>
    </xf>
    <xf numFmtId="0" fontId="39" fillId="0" borderId="22" xfId="0" applyFont="1" applyBorder="1" applyAlignment="1" applyProtection="1">
      <alignment vertical="center"/>
      <protection locked="0"/>
    </xf>
    <xf numFmtId="0" fontId="39" fillId="0" borderId="3" xfId="0" applyFont="1" applyBorder="1" applyAlignment="1">
      <alignment vertical="center"/>
    </xf>
    <xf numFmtId="0" fontId="38" fillId="3" borderId="14" xfId="0" applyFont="1" applyFill="1" applyBorder="1" applyAlignment="1" applyProtection="1">
      <alignment horizontal="left" vertical="center"/>
      <protection locked="0"/>
    </xf>
    <xf numFmtId="0" fontId="38" fillId="0" borderId="0" xfId="0" applyFont="1" applyBorder="1" applyAlignment="1">
      <alignment horizontal="center" vertical="center"/>
    </xf>
    <xf numFmtId="167" fontId="25" fillId="3" borderId="22" xfId="0" applyNumberFormat="1" applyFont="1" applyFill="1" applyBorder="1" applyAlignment="1" applyProtection="1">
      <alignment vertical="center"/>
      <protection locked="0"/>
    </xf>
    <xf numFmtId="0" fontId="26" fillId="3" borderId="19" xfId="0" applyFont="1" applyFill="1" applyBorder="1" applyAlignment="1" applyProtection="1">
      <alignment horizontal="left" vertical="center"/>
      <protection locked="0"/>
    </xf>
    <xf numFmtId="0" fontId="26" fillId="0" borderId="20" xfId="0" applyFont="1" applyBorder="1" applyAlignment="1">
      <alignment horizontal="center" vertical="center"/>
    </xf>
    <xf numFmtId="0" fontId="0" fillId="0" borderId="20" xfId="0" applyFont="1" applyBorder="1" applyAlignment="1">
      <alignment vertical="center"/>
    </xf>
    <xf numFmtId="166" fontId="26" fillId="0" borderId="20" xfId="0" applyNumberFormat="1" applyFont="1" applyBorder="1" applyAlignment="1">
      <alignment vertical="center"/>
    </xf>
    <xf numFmtId="166" fontId="26" fillId="0" borderId="21" xfId="0" applyNumberFormat="1" applyFont="1" applyBorder="1" applyAlignment="1">
      <alignment vertical="center"/>
    </xf>
    <xf numFmtId="0" fontId="42" fillId="0" borderId="24" xfId="2" applyFont="1" applyBorder="1" applyAlignment="1" applyProtection="1">
      <alignment horizontal="left" vertical="top" wrapText="1"/>
    </xf>
    <xf numFmtId="0" fontId="41" fillId="0" borderId="25" xfId="2" applyFont="1" applyBorder="1" applyAlignment="1" applyProtection="1">
      <alignment vertical="top" wrapText="1"/>
    </xf>
    <xf numFmtId="0" fontId="3" fillId="0" borderId="0" xfId="2"/>
    <xf numFmtId="168" fontId="3" fillId="0" borderId="0" xfId="2" applyNumberFormat="1"/>
    <xf numFmtId="0" fontId="46" fillId="0" borderId="29" xfId="2" applyFont="1" applyBorder="1" applyAlignment="1" applyProtection="1">
      <alignment horizontal="center" vertical="center"/>
    </xf>
    <xf numFmtId="0" fontId="46" fillId="0" borderId="30" xfId="2" applyFont="1" applyBorder="1" applyAlignment="1" applyProtection="1">
      <alignment horizontal="center" vertical="center"/>
    </xf>
    <xf numFmtId="49" fontId="47" fillId="6" borderId="31" xfId="2" applyNumberFormat="1" applyFont="1" applyFill="1" applyBorder="1" applyAlignment="1">
      <alignment horizontal="center" vertical="center"/>
    </xf>
    <xf numFmtId="49" fontId="47" fillId="6" borderId="31" xfId="2" applyNumberFormat="1" applyFont="1" applyFill="1" applyBorder="1" applyAlignment="1">
      <alignment horizontal="center" vertical="center" wrapText="1"/>
    </xf>
    <xf numFmtId="0" fontId="46" fillId="0" borderId="32" xfId="2" applyFont="1" applyBorder="1" applyAlignment="1" applyProtection="1">
      <alignment vertical="center"/>
    </xf>
    <xf numFmtId="0" fontId="46" fillId="0" borderId="33" xfId="3" applyFont="1" applyFill="1" applyBorder="1" applyAlignment="1" applyProtection="1">
      <alignment horizontal="center" vertical="top" wrapText="1"/>
    </xf>
    <xf numFmtId="0" fontId="46" fillId="0" borderId="34" xfId="2" applyFont="1" applyBorder="1" applyAlignment="1">
      <alignment horizontal="center" vertical="top" wrapText="1"/>
    </xf>
    <xf numFmtId="0" fontId="3" fillId="0" borderId="34" xfId="2" applyFont="1" applyBorder="1" applyAlignment="1">
      <alignment horizontal="center" vertical="top" wrapText="1"/>
    </xf>
    <xf numFmtId="4" fontId="3" fillId="0" borderId="34" xfId="2" applyNumberFormat="1" applyFont="1" applyBorder="1" applyAlignment="1">
      <alignment horizontal="center" vertical="top" wrapText="1"/>
    </xf>
    <xf numFmtId="4" fontId="3" fillId="0" borderId="35" xfId="2" applyNumberFormat="1" applyFont="1" applyBorder="1" applyAlignment="1">
      <alignment horizontal="center" vertical="top" wrapText="1"/>
    </xf>
    <xf numFmtId="0" fontId="46" fillId="0" borderId="36" xfId="3" applyFont="1" applyBorder="1" applyAlignment="1">
      <alignment horizontal="left" vertical="top" wrapText="1"/>
    </xf>
    <xf numFmtId="0" fontId="41" fillId="0" borderId="38" xfId="2" applyFont="1" applyBorder="1" applyAlignment="1">
      <alignment horizontal="center" vertical="justify" wrapText="1"/>
    </xf>
    <xf numFmtId="169" fontId="48" fillId="0" borderId="38" xfId="2" applyNumberFormat="1" applyFont="1" applyBorder="1" applyAlignment="1"/>
    <xf numFmtId="169" fontId="48" fillId="0" borderId="39" xfId="2" applyNumberFormat="1" applyFont="1" applyBorder="1" applyAlignment="1"/>
    <xf numFmtId="0" fontId="46" fillId="0" borderId="40" xfId="2" applyFont="1" applyBorder="1" applyAlignment="1">
      <alignment horizontal="left" vertical="justify" wrapText="1"/>
    </xf>
    <xf numFmtId="0" fontId="3" fillId="0" borderId="0" xfId="2" applyBorder="1"/>
    <xf numFmtId="0" fontId="2" fillId="0" borderId="0" xfId="4"/>
    <xf numFmtId="168" fontId="2" fillId="0" borderId="0" xfId="4" applyNumberFormat="1"/>
    <xf numFmtId="0" fontId="2" fillId="0" borderId="0" xfId="4" applyBorder="1"/>
    <xf numFmtId="0" fontId="46" fillId="0" borderId="40" xfId="4" applyFont="1" applyBorder="1" applyAlignment="1">
      <alignment horizontal="left" vertical="justify" wrapText="1"/>
    </xf>
    <xf numFmtId="169" fontId="48" fillId="0" borderId="39" xfId="4" applyNumberFormat="1" applyFont="1" applyBorder="1" applyAlignment="1"/>
    <xf numFmtId="169" fontId="48" fillId="0" borderId="38" xfId="4" applyNumberFormat="1" applyFont="1" applyBorder="1" applyAlignment="1"/>
    <xf numFmtId="0" fontId="41" fillId="0" borderId="38" xfId="4" applyFont="1" applyBorder="1" applyAlignment="1">
      <alignment horizontal="center" vertical="justify" wrapText="1"/>
    </xf>
    <xf numFmtId="0" fontId="46" fillId="0" borderId="36" xfId="5" applyFont="1" applyBorder="1" applyAlignment="1">
      <alignment horizontal="left" vertical="top" wrapText="1"/>
    </xf>
    <xf numFmtId="4" fontId="2" fillId="0" borderId="35" xfId="4" applyNumberFormat="1" applyFont="1" applyBorder="1" applyAlignment="1">
      <alignment horizontal="center" vertical="top" wrapText="1"/>
    </xf>
    <xf numFmtId="4" fontId="2" fillId="0" borderId="34" xfId="4" applyNumberFormat="1" applyFont="1" applyBorder="1" applyAlignment="1">
      <alignment horizontal="center" vertical="top" wrapText="1"/>
    </xf>
    <xf numFmtId="0" fontId="2" fillId="0" borderId="34" xfId="4" applyFont="1" applyBorder="1" applyAlignment="1">
      <alignment horizontal="center" vertical="top" wrapText="1"/>
    </xf>
    <xf numFmtId="0" fontId="46" fillId="0" borderId="34" xfId="4" applyFont="1" applyBorder="1" applyAlignment="1">
      <alignment horizontal="center" vertical="top" wrapText="1"/>
    </xf>
    <xf numFmtId="0" fontId="46" fillId="0" borderId="33" xfId="5" applyFont="1" applyFill="1" applyBorder="1" applyAlignment="1" applyProtection="1">
      <alignment horizontal="center" vertical="top" wrapText="1"/>
    </xf>
    <xf numFmtId="0" fontId="46" fillId="0" borderId="32" xfId="4" applyFont="1" applyBorder="1" applyAlignment="1" applyProtection="1">
      <alignment vertical="center"/>
    </xf>
    <xf numFmtId="49" fontId="47" fillId="6" borderId="31" xfId="4" applyNumberFormat="1" applyFont="1" applyFill="1" applyBorder="1" applyAlignment="1">
      <alignment horizontal="center" vertical="center" wrapText="1"/>
    </xf>
    <xf numFmtId="49" fontId="47" fillId="6" borderId="31" xfId="4" applyNumberFormat="1" applyFont="1" applyFill="1" applyBorder="1" applyAlignment="1">
      <alignment horizontal="center" vertical="center"/>
    </xf>
    <xf numFmtId="0" fontId="46" fillId="0" borderId="30" xfId="4" applyFont="1" applyBorder="1" applyAlignment="1" applyProtection="1">
      <alignment horizontal="center" vertical="center"/>
    </xf>
    <xf numFmtId="0" fontId="46" fillId="0" borderId="29" xfId="4" applyFont="1" applyBorder="1" applyAlignment="1" applyProtection="1">
      <alignment horizontal="center" vertical="center"/>
    </xf>
    <xf numFmtId="0" fontId="41" fillId="0" borderId="25" xfId="4" applyFont="1" applyBorder="1" applyAlignment="1" applyProtection="1">
      <alignment vertical="top" wrapText="1"/>
    </xf>
    <xf numFmtId="0" fontId="42" fillId="0" borderId="24" xfId="4" applyFont="1" applyBorder="1" applyAlignment="1" applyProtection="1">
      <alignment horizontal="left" vertical="top" wrapText="1"/>
    </xf>
    <xf numFmtId="0" fontId="2" fillId="0" borderId="0" xfId="5"/>
    <xf numFmtId="168" fontId="2" fillId="0" borderId="0" xfId="5" applyNumberFormat="1"/>
    <xf numFmtId="0" fontId="2" fillId="0" borderId="0" xfId="5" applyBorder="1"/>
    <xf numFmtId="0" fontId="46" fillId="0" borderId="40" xfId="5" applyFont="1" applyBorder="1" applyAlignment="1">
      <alignment horizontal="left" vertical="justify" wrapText="1"/>
    </xf>
    <xf numFmtId="169" fontId="48" fillId="0" borderId="39" xfId="5" applyNumberFormat="1" applyFont="1" applyBorder="1" applyAlignment="1"/>
    <xf numFmtId="169" fontId="48" fillId="0" borderId="38" xfId="5" applyNumberFormat="1" applyFont="1" applyBorder="1" applyAlignment="1"/>
    <xf numFmtId="0" fontId="41" fillId="0" borderId="38" xfId="5" applyFont="1" applyBorder="1" applyAlignment="1">
      <alignment horizontal="center" vertical="justify" wrapText="1"/>
    </xf>
    <xf numFmtId="0" fontId="46" fillId="0" borderId="44" xfId="5" applyFont="1" applyBorder="1" applyAlignment="1">
      <alignment horizontal="left" vertical="top" wrapText="1"/>
    </xf>
    <xf numFmtId="4" fontId="2" fillId="0" borderId="35" xfId="5" applyNumberFormat="1" applyFont="1" applyBorder="1" applyAlignment="1">
      <alignment horizontal="center" vertical="top" wrapText="1"/>
    </xf>
    <xf numFmtId="0" fontId="2" fillId="0" borderId="45" xfId="5" applyFont="1" applyBorder="1" applyAlignment="1">
      <alignment horizontal="center" vertical="top" wrapText="1"/>
    </xf>
    <xf numFmtId="0" fontId="46" fillId="0" borderId="45" xfId="5" applyFont="1" applyBorder="1" applyAlignment="1">
      <alignment horizontal="center" vertical="top" wrapText="1"/>
    </xf>
    <xf numFmtId="0" fontId="46" fillId="0" borderId="46" xfId="5" applyFont="1" applyFill="1" applyBorder="1" applyAlignment="1" applyProtection="1">
      <alignment horizontal="center" vertical="top" wrapText="1"/>
    </xf>
    <xf numFmtId="4" fontId="2" fillId="0" borderId="34" xfId="5" applyNumberFormat="1" applyFont="1" applyBorder="1" applyAlignment="1">
      <alignment horizontal="center" vertical="top" wrapText="1"/>
    </xf>
    <xf numFmtId="0" fontId="2" fillId="0" borderId="34" xfId="5" applyFont="1" applyBorder="1" applyAlignment="1">
      <alignment horizontal="center" vertical="top" wrapText="1"/>
    </xf>
    <xf numFmtId="0" fontId="46" fillId="0" borderId="34" xfId="5" applyFont="1" applyBorder="1" applyAlignment="1">
      <alignment horizontal="center" vertical="top" wrapText="1"/>
    </xf>
    <xf numFmtId="0" fontId="46" fillId="0" borderId="32" xfId="5" applyFont="1" applyBorder="1" applyAlignment="1" applyProtection="1">
      <alignment vertical="center"/>
    </xf>
    <xf numFmtId="49" fontId="47" fillId="6" borderId="31" xfId="5" applyNumberFormat="1" applyFont="1" applyFill="1" applyBorder="1" applyAlignment="1">
      <alignment horizontal="center" vertical="center" wrapText="1"/>
    </xf>
    <xf numFmtId="49" fontId="47" fillId="6" borderId="31" xfId="5" applyNumberFormat="1" applyFont="1" applyFill="1" applyBorder="1" applyAlignment="1">
      <alignment horizontal="center" vertical="center"/>
    </xf>
    <xf numFmtId="0" fontId="46" fillId="0" borderId="30" xfId="5" applyFont="1" applyBorder="1" applyAlignment="1" applyProtection="1">
      <alignment horizontal="center" vertical="center"/>
    </xf>
    <xf numFmtId="0" fontId="46" fillId="0" borderId="29" xfId="5" applyFont="1" applyBorder="1" applyAlignment="1" applyProtection="1">
      <alignment horizontal="center" vertical="center"/>
    </xf>
    <xf numFmtId="0" fontId="41" fillId="0" borderId="25" xfId="5" applyFont="1" applyBorder="1" applyAlignment="1" applyProtection="1">
      <alignment vertical="top" wrapText="1"/>
    </xf>
    <xf numFmtId="0" fontId="42" fillId="0" borderId="24" xfId="5" applyFont="1" applyBorder="1" applyAlignment="1" applyProtection="1">
      <alignment horizontal="left" vertical="top" wrapText="1"/>
    </xf>
    <xf numFmtId="0" fontId="0" fillId="0" borderId="0" xfId="0" applyFont="1" applyAlignment="1">
      <alignment vertical="center"/>
    </xf>
    <xf numFmtId="0" fontId="16" fillId="2" borderId="0" xfId="0" applyFont="1" applyFill="1" applyAlignment="1">
      <alignment horizontal="center" vertical="center"/>
    </xf>
    <xf numFmtId="0" fontId="0" fillId="0" borderId="0" xfId="0"/>
    <xf numFmtId="4" fontId="21" fillId="0" borderId="0" xfId="0" applyNumberFormat="1" applyFont="1" applyAlignment="1">
      <alignment vertical="center"/>
    </xf>
    <xf numFmtId="0" fontId="4" fillId="0" borderId="0" xfId="0" applyFont="1" applyAlignment="1">
      <alignment vertical="center"/>
    </xf>
    <xf numFmtId="164" fontId="4" fillId="0" borderId="0" xfId="0" applyNumberFormat="1" applyFont="1" applyAlignment="1">
      <alignment horizontal="left" vertical="center"/>
    </xf>
    <xf numFmtId="4" fontId="7" fillId="4" borderId="7" xfId="0" applyNumberFormat="1" applyFont="1" applyFill="1" applyBorder="1" applyAlignment="1">
      <alignment vertical="center"/>
    </xf>
    <xf numFmtId="0" fontId="0" fillId="4" borderId="7" xfId="0" applyFont="1" applyFill="1" applyBorder="1" applyAlignment="1">
      <alignment vertical="center"/>
    </xf>
    <xf numFmtId="0" fontId="0" fillId="4" borderId="8" xfId="0" applyFont="1" applyFill="1" applyBorder="1" applyAlignment="1">
      <alignment vertical="center"/>
    </xf>
    <xf numFmtId="0" fontId="7" fillId="4" borderId="7" xfId="0" applyFont="1" applyFill="1" applyBorder="1" applyAlignment="1">
      <alignment horizontal="left" vertical="center"/>
    </xf>
    <xf numFmtId="0" fontId="19" fillId="0" borderId="0" xfId="0" applyFont="1" applyAlignment="1">
      <alignment horizontal="left" vertical="top" wrapText="1"/>
    </xf>
    <xf numFmtId="0" fontId="19" fillId="0" borderId="0" xfId="0" applyFont="1" applyAlignment="1">
      <alignment horizontal="left" vertical="center"/>
    </xf>
    <xf numFmtId="0" fontId="21" fillId="0" borderId="0" xfId="0" applyFont="1" applyAlignment="1">
      <alignment horizontal="left" vertical="center"/>
    </xf>
    <xf numFmtId="0" fontId="5" fillId="0" borderId="0" xfId="0" applyFont="1" applyAlignment="1">
      <alignment horizontal="left" vertical="center"/>
    </xf>
    <xf numFmtId="0" fontId="6" fillId="0" borderId="0" xfId="0" applyFont="1" applyAlignment="1">
      <alignment horizontal="left" vertical="top" wrapText="1"/>
    </xf>
    <xf numFmtId="49" fontId="5" fillId="3" borderId="0" xfId="0" applyNumberFormat="1" applyFont="1" applyFill="1" applyAlignment="1" applyProtection="1">
      <alignment horizontal="left" vertical="center"/>
      <protection locked="0"/>
    </xf>
    <xf numFmtId="49" fontId="5" fillId="0" borderId="0" xfId="0" applyNumberFormat="1" applyFont="1" applyAlignment="1">
      <alignment horizontal="left" vertical="center"/>
    </xf>
    <xf numFmtId="0" fontId="5" fillId="0" borderId="0" xfId="0" applyFont="1" applyAlignment="1">
      <alignment horizontal="left" vertical="center" wrapText="1"/>
    </xf>
    <xf numFmtId="4" fontId="20" fillId="0" borderId="5" xfId="0" applyNumberFormat="1" applyFont="1" applyBorder="1" applyAlignment="1">
      <alignment vertical="center"/>
    </xf>
    <xf numFmtId="0" fontId="0" fillId="0" borderId="5" xfId="0" applyFont="1" applyBorder="1" applyAlignment="1">
      <alignment vertical="center"/>
    </xf>
    <xf numFmtId="0" fontId="4" fillId="0" borderId="0" xfId="0" applyFont="1" applyAlignment="1">
      <alignment horizontal="right" vertical="center"/>
    </xf>
    <xf numFmtId="4" fontId="31" fillId="0" borderId="0" xfId="0" applyNumberFormat="1" applyFont="1" applyAlignment="1">
      <alignment vertical="center"/>
    </xf>
    <xf numFmtId="0" fontId="31" fillId="0" borderId="0" xfId="0" applyFont="1" applyAlignment="1">
      <alignment vertical="center"/>
    </xf>
    <xf numFmtId="0" fontId="6" fillId="0" borderId="0" xfId="0" applyFont="1" applyAlignment="1">
      <alignment horizontal="left" vertical="center" wrapText="1"/>
    </xf>
    <xf numFmtId="0" fontId="6" fillId="0" borderId="0" xfId="0" applyFont="1" applyAlignment="1">
      <alignment vertical="center"/>
    </xf>
    <xf numFmtId="165" fontId="5" fillId="0" borderId="0" xfId="0" applyNumberFormat="1" applyFont="1" applyAlignment="1">
      <alignment horizontal="left" vertical="center"/>
    </xf>
    <xf numFmtId="0" fontId="5" fillId="0" borderId="0" xfId="0" applyFont="1" applyAlignment="1">
      <alignment vertical="center" wrapText="1"/>
    </xf>
    <xf numFmtId="0" fontId="5" fillId="0" borderId="0" xfId="0" applyFont="1" applyAlignment="1">
      <alignment vertical="center"/>
    </xf>
    <xf numFmtId="4" fontId="27" fillId="0" borderId="0" xfId="0" applyNumberFormat="1" applyFont="1" applyAlignment="1">
      <alignment horizontal="right" vertical="center"/>
    </xf>
    <xf numFmtId="4" fontId="27" fillId="0" borderId="0" xfId="0" applyNumberFormat="1" applyFont="1" applyAlignment="1">
      <alignment vertical="center"/>
    </xf>
    <xf numFmtId="0" fontId="30" fillId="0" borderId="0" xfId="0" applyFont="1" applyAlignment="1">
      <alignment horizontal="left" vertical="center" wrapText="1"/>
    </xf>
    <xf numFmtId="0" fontId="23" fillId="0" borderId="11" xfId="0" applyFont="1" applyBorder="1" applyAlignment="1">
      <alignment horizontal="center" vertical="center"/>
    </xf>
    <xf numFmtId="0" fontId="23" fillId="0" borderId="12" xfId="0" applyFont="1" applyBorder="1" applyAlignment="1">
      <alignment horizontal="left" vertical="center"/>
    </xf>
    <xf numFmtId="0" fontId="24" fillId="0" borderId="14" xfId="0" applyFont="1" applyBorder="1" applyAlignment="1">
      <alignment horizontal="left" vertical="center"/>
    </xf>
    <xf numFmtId="0" fontId="24" fillId="0" borderId="0" xfId="0" applyFont="1" applyBorder="1" applyAlignment="1">
      <alignment horizontal="left" vertical="center"/>
    </xf>
    <xf numFmtId="0" fontId="25" fillId="5" borderId="6" xfId="0" applyFont="1" applyFill="1" applyBorder="1" applyAlignment="1">
      <alignment horizontal="center" vertical="center"/>
    </xf>
    <xf numFmtId="0" fontId="25" fillId="5" borderId="7" xfId="0" applyFont="1" applyFill="1" applyBorder="1" applyAlignment="1">
      <alignment horizontal="left" vertical="center"/>
    </xf>
    <xf numFmtId="0" fontId="25" fillId="5" borderId="7" xfId="0" applyFont="1" applyFill="1" applyBorder="1" applyAlignment="1">
      <alignment horizontal="right" vertical="center"/>
    </xf>
    <xf numFmtId="0" fontId="25" fillId="5" borderId="7" xfId="0" applyFont="1" applyFill="1" applyBorder="1" applyAlignment="1">
      <alignment horizontal="center" vertical="center"/>
    </xf>
    <xf numFmtId="0" fontId="25" fillId="5" borderId="8" xfId="0" applyFont="1" applyFill="1" applyBorder="1" applyAlignment="1">
      <alignment horizontal="left" vertical="center"/>
    </xf>
    <xf numFmtId="0" fontId="0" fillId="0" borderId="0" xfId="0" applyFont="1" applyAlignment="1">
      <alignment vertical="center"/>
    </xf>
    <xf numFmtId="0" fontId="4" fillId="0" borderId="0" xfId="0" applyFont="1" applyAlignment="1">
      <alignment horizontal="left" vertical="center" wrapText="1"/>
    </xf>
    <xf numFmtId="0" fontId="4" fillId="0" borderId="0" xfId="0" applyFont="1" applyAlignment="1">
      <alignment horizontal="left" vertical="center"/>
    </xf>
    <xf numFmtId="0" fontId="5" fillId="3" borderId="0" xfId="0" applyFont="1" applyFill="1" applyAlignment="1" applyProtection="1">
      <alignment horizontal="left" vertical="center"/>
      <protection locked="0"/>
    </xf>
    <xf numFmtId="0" fontId="42" fillId="0" borderId="23" xfId="2" applyFont="1" applyBorder="1" applyAlignment="1" applyProtection="1">
      <alignment horizontal="left" vertical="top" wrapText="1"/>
    </xf>
    <xf numFmtId="0" fontId="42" fillId="0" borderId="24" xfId="2" applyFont="1" applyBorder="1" applyAlignment="1" applyProtection="1">
      <alignment horizontal="left" vertical="top" wrapText="1"/>
    </xf>
    <xf numFmtId="0" fontId="42" fillId="0" borderId="26" xfId="2" applyFont="1" applyBorder="1" applyAlignment="1">
      <alignment vertical="top" wrapText="1"/>
    </xf>
    <xf numFmtId="0" fontId="42" fillId="0" borderId="27" xfId="2" applyFont="1" applyBorder="1" applyAlignment="1">
      <alignment vertical="top" wrapText="1"/>
    </xf>
    <xf numFmtId="0" fontId="42" fillId="0" borderId="28" xfId="2" applyFont="1" applyBorder="1" applyAlignment="1">
      <alignment vertical="top" wrapText="1"/>
    </xf>
    <xf numFmtId="0" fontId="41" fillId="0" borderId="37" xfId="2" applyFont="1" applyBorder="1" applyAlignment="1">
      <alignment horizontal="left" vertical="justify"/>
    </xf>
    <xf numFmtId="0" fontId="41" fillId="0" borderId="38" xfId="2" applyFont="1" applyBorder="1" applyAlignment="1">
      <alignment horizontal="left" vertical="justify"/>
    </xf>
    <xf numFmtId="0" fontId="3" fillId="0" borderId="41" xfId="2" applyBorder="1" applyAlignment="1">
      <alignment vertical="top" wrapText="1"/>
    </xf>
    <xf numFmtId="0" fontId="3" fillId="0" borderId="42" xfId="2" applyBorder="1" applyAlignment="1">
      <alignment vertical="top" wrapText="1"/>
    </xf>
    <xf numFmtId="0" fontId="3" fillId="0" borderId="43" xfId="2" applyBorder="1" applyAlignment="1">
      <alignment vertical="top" wrapText="1"/>
    </xf>
    <xf numFmtId="0" fontId="49" fillId="0" borderId="0" xfId="2" applyFont="1" applyBorder="1" applyAlignment="1">
      <alignment horizontal="left" wrapText="1"/>
    </xf>
    <xf numFmtId="0" fontId="42" fillId="0" borderId="23" xfId="4" applyFont="1" applyBorder="1" applyAlignment="1" applyProtection="1">
      <alignment horizontal="left" vertical="top" wrapText="1"/>
    </xf>
    <xf numFmtId="0" fontId="42" fillId="0" borderId="24" xfId="4" applyFont="1" applyBorder="1" applyAlignment="1" applyProtection="1">
      <alignment horizontal="left" vertical="top" wrapText="1"/>
    </xf>
    <xf numFmtId="0" fontId="42" fillId="0" borderId="26" xfId="4" applyFont="1" applyBorder="1" applyAlignment="1">
      <alignment vertical="top" wrapText="1"/>
    </xf>
    <xf numFmtId="0" fontId="42" fillId="0" borderId="27" xfId="4" applyFont="1" applyBorder="1" applyAlignment="1">
      <alignment vertical="top" wrapText="1"/>
    </xf>
    <xf numFmtId="0" fontId="42" fillId="0" borderId="28" xfId="4" applyFont="1" applyBorder="1" applyAlignment="1">
      <alignment vertical="top" wrapText="1"/>
    </xf>
    <xf numFmtId="0" fontId="41" fillId="0" borderId="37" xfId="4" applyFont="1" applyBorder="1" applyAlignment="1">
      <alignment horizontal="left" vertical="justify"/>
    </xf>
    <xf numFmtId="0" fontId="41" fillId="0" borderId="38" xfId="4" applyFont="1" applyBorder="1" applyAlignment="1">
      <alignment horizontal="left" vertical="justify"/>
    </xf>
    <xf numFmtId="0" fontId="2" fillId="0" borderId="41" xfId="4" applyBorder="1" applyAlignment="1">
      <alignment vertical="top" wrapText="1"/>
    </xf>
    <xf numFmtId="0" fontId="2" fillId="0" borderId="42" xfId="4" applyBorder="1" applyAlignment="1">
      <alignment vertical="top" wrapText="1"/>
    </xf>
    <xf numFmtId="0" fontId="2" fillId="0" borderId="43" xfId="4" applyBorder="1" applyAlignment="1">
      <alignment vertical="top" wrapText="1"/>
    </xf>
    <xf numFmtId="0" fontId="49" fillId="0" borderId="0" xfId="4" applyFont="1" applyBorder="1" applyAlignment="1">
      <alignment horizontal="left" wrapText="1"/>
    </xf>
    <xf numFmtId="0" fontId="42" fillId="0" borderId="23" xfId="5" applyFont="1" applyBorder="1" applyAlignment="1" applyProtection="1">
      <alignment horizontal="left" vertical="top" wrapText="1"/>
    </xf>
    <xf numFmtId="0" fontId="42" fillId="0" borderId="24" xfId="5" applyFont="1" applyBorder="1" applyAlignment="1" applyProtection="1">
      <alignment horizontal="left" vertical="top" wrapText="1"/>
    </xf>
    <xf numFmtId="0" fontId="42" fillId="0" borderId="26" xfId="5" applyFont="1" applyBorder="1" applyAlignment="1">
      <alignment vertical="top" wrapText="1"/>
    </xf>
    <xf numFmtId="0" fontId="42" fillId="0" borderId="27" xfId="5" applyFont="1" applyBorder="1" applyAlignment="1">
      <alignment vertical="top" wrapText="1"/>
    </xf>
    <xf numFmtId="0" fontId="42" fillId="0" borderId="28" xfId="5" applyFont="1" applyBorder="1" applyAlignment="1">
      <alignment vertical="top" wrapText="1"/>
    </xf>
    <xf numFmtId="0" fontId="41" fillId="0" borderId="37" xfId="5" applyFont="1" applyBorder="1" applyAlignment="1">
      <alignment horizontal="left" vertical="justify"/>
    </xf>
    <xf numFmtId="0" fontId="41" fillId="0" borderId="38" xfId="5" applyFont="1" applyBorder="1" applyAlignment="1">
      <alignment horizontal="left" vertical="justify"/>
    </xf>
    <xf numFmtId="0" fontId="2" fillId="0" borderId="41" xfId="5" applyBorder="1" applyAlignment="1">
      <alignment vertical="top" wrapText="1"/>
    </xf>
    <xf numFmtId="0" fontId="2" fillId="0" borderId="42" xfId="5" applyBorder="1" applyAlignment="1">
      <alignment vertical="top" wrapText="1"/>
    </xf>
    <xf numFmtId="0" fontId="2" fillId="0" borderId="43" xfId="5" applyBorder="1" applyAlignment="1">
      <alignment vertical="top" wrapText="1"/>
    </xf>
    <xf numFmtId="0" fontId="49" fillId="0" borderId="0" xfId="5" applyFont="1" applyBorder="1" applyAlignment="1">
      <alignment horizontal="left" wrapText="1"/>
    </xf>
    <xf numFmtId="0" fontId="25" fillId="0" borderId="22" xfId="0" applyFont="1" applyFill="1" applyBorder="1" applyAlignment="1" applyProtection="1">
      <alignment horizontal="center" vertical="center"/>
      <protection locked="0"/>
    </xf>
    <xf numFmtId="49" fontId="25" fillId="0" borderId="22" xfId="0" applyNumberFormat="1" applyFont="1" applyFill="1" applyBorder="1" applyAlignment="1" applyProtection="1">
      <alignment horizontal="left" vertical="center" wrapText="1"/>
      <protection locked="0"/>
    </xf>
    <xf numFmtId="0" fontId="25" fillId="0" borderId="22" xfId="0" applyFont="1" applyFill="1" applyBorder="1" applyAlignment="1" applyProtection="1">
      <alignment horizontal="left" vertical="center" wrapText="1"/>
      <protection locked="0"/>
    </xf>
    <xf numFmtId="0" fontId="25" fillId="0" borderId="22" xfId="0" applyFont="1" applyFill="1" applyBorder="1" applyAlignment="1" applyProtection="1">
      <alignment horizontal="center" vertical="center" wrapText="1"/>
      <protection locked="0"/>
    </xf>
    <xf numFmtId="167" fontId="25" fillId="0" borderId="22" xfId="0" applyNumberFormat="1" applyFont="1" applyFill="1" applyBorder="1" applyAlignment="1" applyProtection="1">
      <alignment vertical="center"/>
      <protection locked="0"/>
    </xf>
    <xf numFmtId="4" fontId="25" fillId="0" borderId="22" xfId="0" applyNumberFormat="1" applyFont="1" applyFill="1" applyBorder="1" applyAlignment="1" applyProtection="1">
      <alignment vertical="center"/>
      <protection locked="0"/>
    </xf>
    <xf numFmtId="0" fontId="0" fillId="0" borderId="22" xfId="0" applyFont="1" applyFill="1" applyBorder="1" applyAlignment="1" applyProtection="1">
      <alignment vertical="center"/>
      <protection locked="0"/>
    </xf>
    <xf numFmtId="0" fontId="0" fillId="0" borderId="3" xfId="0" applyFont="1" applyFill="1" applyBorder="1" applyAlignment="1">
      <alignment vertical="center"/>
    </xf>
    <xf numFmtId="0" fontId="26" fillId="0" borderId="14" xfId="0" applyFont="1" applyFill="1" applyBorder="1" applyAlignment="1">
      <alignment horizontal="left" vertical="center"/>
    </xf>
    <xf numFmtId="0" fontId="26" fillId="0" borderId="0" xfId="0" applyFont="1" applyFill="1" applyBorder="1" applyAlignment="1">
      <alignment horizontal="center" vertical="center"/>
    </xf>
    <xf numFmtId="166" fontId="26" fillId="0" borderId="0" xfId="0" applyNumberFormat="1" applyFont="1" applyFill="1" applyBorder="1" applyAlignment="1">
      <alignment vertical="center"/>
    </xf>
    <xf numFmtId="166" fontId="26" fillId="0" borderId="15" xfId="0" applyNumberFormat="1" applyFont="1" applyFill="1" applyBorder="1" applyAlignment="1">
      <alignment vertical="center"/>
    </xf>
    <xf numFmtId="0" fontId="0" fillId="0" borderId="0" xfId="0" applyFont="1" applyFill="1" applyAlignment="1">
      <alignment vertical="center"/>
    </xf>
    <xf numFmtId="0" fontId="0" fillId="0" borderId="0" xfId="0" applyFill="1" applyAlignment="1">
      <alignment vertical="center"/>
    </xf>
    <xf numFmtId="0" fontId="25" fillId="0" borderId="0" xfId="0" applyFont="1" applyFill="1" applyAlignment="1">
      <alignment horizontal="left" vertical="center"/>
    </xf>
    <xf numFmtId="0" fontId="0" fillId="0" borderId="0" xfId="0" applyFont="1" applyFill="1" applyAlignment="1">
      <alignment horizontal="left" vertical="center"/>
    </xf>
    <xf numFmtId="4" fontId="0" fillId="0" borderId="0" xfId="0" applyNumberFormat="1" applyFont="1" applyFill="1" applyAlignment="1">
      <alignment vertical="center"/>
    </xf>
    <xf numFmtId="0" fontId="11" fillId="0" borderId="0" xfId="0" applyFont="1" applyFill="1" applyAlignment="1"/>
    <xf numFmtId="0" fontId="12" fillId="0" borderId="0" xfId="0" applyFont="1" applyFill="1" applyAlignment="1">
      <alignment vertical="center"/>
    </xf>
    <xf numFmtId="0" fontId="37" fillId="0" borderId="0" xfId="0" applyFont="1" applyFill="1" applyAlignment="1">
      <alignment horizontal="left" vertical="center"/>
    </xf>
    <xf numFmtId="0" fontId="12" fillId="0" borderId="0" xfId="0" applyFont="1" applyFill="1" applyAlignment="1">
      <alignment horizontal="left" vertical="center"/>
    </xf>
    <xf numFmtId="0" fontId="12" fillId="0" borderId="0" xfId="0" applyFont="1" applyFill="1" applyAlignment="1">
      <alignment horizontal="left" vertical="center" wrapText="1"/>
    </xf>
    <xf numFmtId="167" fontId="12" fillId="0" borderId="0" xfId="0" applyNumberFormat="1" applyFont="1" applyFill="1" applyAlignment="1">
      <alignment vertical="center"/>
    </xf>
    <xf numFmtId="0" fontId="12" fillId="0" borderId="3" xfId="0" applyFont="1" applyFill="1" applyBorder="1" applyAlignment="1">
      <alignment vertical="center"/>
    </xf>
    <xf numFmtId="0" fontId="12" fillId="0" borderId="14" xfId="0" applyFont="1" applyFill="1" applyBorder="1" applyAlignment="1">
      <alignment vertical="center"/>
    </xf>
    <xf numFmtId="0" fontId="12" fillId="0" borderId="0" xfId="0" applyFont="1" applyFill="1" applyBorder="1" applyAlignment="1">
      <alignment vertical="center"/>
    </xf>
    <xf numFmtId="0" fontId="12" fillId="0" borderId="15" xfId="0" applyFont="1" applyFill="1" applyBorder="1" applyAlignment="1">
      <alignment vertical="center"/>
    </xf>
  </cellXfs>
  <cellStyles count="6">
    <cellStyle name="Hypertextový odkaz" xfId="1" builtinId="8"/>
    <cellStyle name="Normální" xfId="0" builtinId="0" customBuiltin="1"/>
    <cellStyle name="Normální 2" xfId="2"/>
    <cellStyle name="Normální 2 2" xfId="3"/>
    <cellStyle name="Normální 2 2 2" xfId="5"/>
    <cellStyle name="Normální 2 3" xfId="4"/>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app.urs.cz/products/kros4" TargetMode="External"/><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app.urs.cz/products/kros4" TargetMode="External"/><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app.urs.cz/products/kros4" TargetMode="External"/><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app.urs.cz/products/kros4" TargetMode="External"/><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jpeg"/><Relationship Id="rId6" Type="http://schemas.openxmlformats.org/officeDocument/2006/relationships/image" Target="../media/image8.jpeg"/><Relationship Id="rId5" Type="http://schemas.openxmlformats.org/officeDocument/2006/relationships/image" Target="../media/image7.jpeg"/><Relationship Id="rId4" Type="http://schemas.openxmlformats.org/officeDocument/2006/relationships/image" Target="../media/image6.jpeg"/></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app.urs.cz/products/kros4" TargetMode="External"/><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3" Type="http://schemas.openxmlformats.org/officeDocument/2006/relationships/image" Target="../media/image11.jpeg"/><Relationship Id="rId2" Type="http://schemas.openxmlformats.org/officeDocument/2006/relationships/image" Target="../media/image10.jpeg"/><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app.urs.cz/products/kros4" TargetMode="External"/><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app.urs.cz/products/kros4" TargetMode="External"/><Relationship Id="rId1" Type="http://schemas.openxmlformats.org/officeDocument/2006/relationships/image" Target="../media/image1.jpg"/></Relationships>
</file>

<file path=xl/drawings/_rels/drawing10.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app.urs.cz/products/kros4" TargetMode="External"/><Relationship Id="rId1" Type="http://schemas.openxmlformats.org/officeDocument/2006/relationships/image" Target="../media/image1.jpg"/></Relationships>
</file>

<file path=xl/drawings/_rels/drawing12.xml.rels><?xml version="1.0" encoding="UTF-8" standalone="yes"?>
<Relationships xmlns="http://schemas.openxmlformats.org/package/2006/relationships"><Relationship Id="rId2" Type="http://schemas.openxmlformats.org/officeDocument/2006/relationships/image" Target="../media/image14.jpg"/><Relationship Id="rId1" Type="http://schemas.openxmlformats.org/officeDocument/2006/relationships/image" Target="../media/image13.jpeg"/></Relationships>
</file>

<file path=xl/drawings/drawing1.xml><?xml version="1.0" encoding="utf-8"?>
<xdr:wsDr xmlns:xdr="http://schemas.openxmlformats.org/drawingml/2006/spreadsheetDrawing" xmlns:a="http://schemas.openxmlformats.org/drawingml/2006/main">
  <xdr:twoCellAnchor>
    <xdr:from>
      <xdr:col>39</xdr:col>
      <xdr:colOff>86995</xdr:colOff>
      <xdr:row>3</xdr:row>
      <xdr:rowOff>0</xdr:rowOff>
    </xdr:from>
    <xdr:to>
      <xdr:col>40</xdr:col>
      <xdr:colOff>367665</xdr:colOff>
      <xdr:row>6</xdr:row>
      <xdr:rowOff>0</xdr:rowOff>
    </xdr:to>
    <xdr:pic>
      <xdr:nvPicPr>
        <xdr:cNvPr id="2" name="Picture 1"/>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xdr:from>
      <xdr:col>39</xdr:col>
      <xdr:colOff>225425</xdr:colOff>
      <xdr:row>81</xdr:row>
      <xdr:rowOff>0</xdr:rowOff>
    </xdr:from>
    <xdr:to>
      <xdr:col>41</xdr:col>
      <xdr:colOff>176530</xdr:colOff>
      <xdr:row>85</xdr:row>
      <xdr:rowOff>0</xdr:rowOff>
    </xdr:to>
    <xdr:pic>
      <xdr:nvPicPr>
        <xdr:cNvPr id="3" name="Picture 2"/>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absoluteAnchor>
    <xdr:pos x="0" y="0"/>
    <xdr:ext cx="285750" cy="285750"/>
    <xdr:pic>
      <xdr:nvPicPr>
        <xdr:cNvPr id="4" name="Picture 3">
          <a:hlinkClick xmlns:r="http://schemas.openxmlformats.org/officeDocument/2006/relationships" r:id="rId2" tooltip="https://app.urs.cz/products/kros4"/>
        </xdr:cNvPr>
        <xdr:cNvPicPr/>
      </xdr:nvPicPr>
      <xdr:blipFill>
        <a:blip xmlns:r="http://schemas.openxmlformats.org/officeDocument/2006/relationships" r:embed="rId3"/>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twoCellAnchor>
    <xdr:from>
      <xdr:col>9</xdr:col>
      <xdr:colOff>362585</xdr:colOff>
      <xdr:row>3</xdr:row>
      <xdr:rowOff>0</xdr:rowOff>
    </xdr:from>
    <xdr:to>
      <xdr:col>9</xdr:col>
      <xdr:colOff>1215390</xdr:colOff>
      <xdr:row>7</xdr:row>
      <xdr:rowOff>0</xdr:rowOff>
    </xdr:to>
    <xdr:pic>
      <xdr:nvPicPr>
        <xdr:cNvPr id="2" name="Picture 1"/>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xdr:from>
      <xdr:col>9</xdr:col>
      <xdr:colOff>362585</xdr:colOff>
      <xdr:row>81</xdr:row>
      <xdr:rowOff>0</xdr:rowOff>
    </xdr:from>
    <xdr:to>
      <xdr:col>9</xdr:col>
      <xdr:colOff>1215390</xdr:colOff>
      <xdr:row>85</xdr:row>
      <xdr:rowOff>0</xdr:rowOff>
    </xdr:to>
    <xdr:pic>
      <xdr:nvPicPr>
        <xdr:cNvPr id="3" name="Picture 2"/>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xdr:from>
      <xdr:col>9</xdr:col>
      <xdr:colOff>362585</xdr:colOff>
      <xdr:row>117</xdr:row>
      <xdr:rowOff>0</xdr:rowOff>
    </xdr:from>
    <xdr:to>
      <xdr:col>9</xdr:col>
      <xdr:colOff>1215390</xdr:colOff>
      <xdr:row>121</xdr:row>
      <xdr:rowOff>0</xdr:rowOff>
    </xdr:to>
    <xdr:pic>
      <xdr:nvPicPr>
        <xdr:cNvPr id="4" name="Picture 3"/>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absoluteAnchor>
    <xdr:pos x="0" y="0"/>
    <xdr:ext cx="285750" cy="285750"/>
    <xdr:pic>
      <xdr:nvPicPr>
        <xdr:cNvPr id="5" name="Picture 4">
          <a:hlinkClick xmlns:r="http://schemas.openxmlformats.org/officeDocument/2006/relationships" r:id="rId2" tooltip="https://app.urs.cz/products/kros4"/>
        </xdr:cNvPr>
        <xdr:cNvPicPr/>
      </xdr:nvPicPr>
      <xdr:blipFill>
        <a:blip xmlns:r="http://schemas.openxmlformats.org/officeDocument/2006/relationships" r:embed="rId3"/>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twoCellAnchor>
    <xdr:from>
      <xdr:col>9</xdr:col>
      <xdr:colOff>362585</xdr:colOff>
      <xdr:row>3</xdr:row>
      <xdr:rowOff>0</xdr:rowOff>
    </xdr:from>
    <xdr:to>
      <xdr:col>9</xdr:col>
      <xdr:colOff>1215390</xdr:colOff>
      <xdr:row>7</xdr:row>
      <xdr:rowOff>0</xdr:rowOff>
    </xdr:to>
    <xdr:pic>
      <xdr:nvPicPr>
        <xdr:cNvPr id="2" name="Picture 1"/>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xdr:from>
      <xdr:col>9</xdr:col>
      <xdr:colOff>362585</xdr:colOff>
      <xdr:row>81</xdr:row>
      <xdr:rowOff>0</xdr:rowOff>
    </xdr:from>
    <xdr:to>
      <xdr:col>9</xdr:col>
      <xdr:colOff>1215390</xdr:colOff>
      <xdr:row>85</xdr:row>
      <xdr:rowOff>0</xdr:rowOff>
    </xdr:to>
    <xdr:pic>
      <xdr:nvPicPr>
        <xdr:cNvPr id="3" name="Picture 2"/>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xdr:from>
      <xdr:col>9</xdr:col>
      <xdr:colOff>362585</xdr:colOff>
      <xdr:row>114</xdr:row>
      <xdr:rowOff>0</xdr:rowOff>
    </xdr:from>
    <xdr:to>
      <xdr:col>9</xdr:col>
      <xdr:colOff>1215390</xdr:colOff>
      <xdr:row>118</xdr:row>
      <xdr:rowOff>0</xdr:rowOff>
    </xdr:to>
    <xdr:pic>
      <xdr:nvPicPr>
        <xdr:cNvPr id="4" name="Picture 3"/>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absoluteAnchor>
    <xdr:pos x="0" y="0"/>
    <xdr:ext cx="285750" cy="285750"/>
    <xdr:pic>
      <xdr:nvPicPr>
        <xdr:cNvPr id="5" name="Picture 4">
          <a:hlinkClick xmlns:r="http://schemas.openxmlformats.org/officeDocument/2006/relationships" r:id="rId2" tooltip="https://app.urs.cz/products/kros4"/>
        </xdr:cNvPr>
        <xdr:cNvPicPr/>
      </xdr:nvPicPr>
      <xdr:blipFill>
        <a:blip xmlns:r="http://schemas.openxmlformats.org/officeDocument/2006/relationships" r:embed="rId3"/>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twoCellAnchor>
    <xdr:from>
      <xdr:col>9</xdr:col>
      <xdr:colOff>362585</xdr:colOff>
      <xdr:row>3</xdr:row>
      <xdr:rowOff>0</xdr:rowOff>
    </xdr:from>
    <xdr:to>
      <xdr:col>9</xdr:col>
      <xdr:colOff>1215390</xdr:colOff>
      <xdr:row>7</xdr:row>
      <xdr:rowOff>0</xdr:rowOff>
    </xdr:to>
    <xdr:pic>
      <xdr:nvPicPr>
        <xdr:cNvPr id="2" name="Picture 1"/>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xdr:from>
      <xdr:col>9</xdr:col>
      <xdr:colOff>362585</xdr:colOff>
      <xdr:row>81</xdr:row>
      <xdr:rowOff>0</xdr:rowOff>
    </xdr:from>
    <xdr:to>
      <xdr:col>9</xdr:col>
      <xdr:colOff>1215390</xdr:colOff>
      <xdr:row>85</xdr:row>
      <xdr:rowOff>0</xdr:rowOff>
    </xdr:to>
    <xdr:pic>
      <xdr:nvPicPr>
        <xdr:cNvPr id="3" name="Picture 2"/>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xdr:from>
      <xdr:col>9</xdr:col>
      <xdr:colOff>362585</xdr:colOff>
      <xdr:row>113</xdr:row>
      <xdr:rowOff>0</xdr:rowOff>
    </xdr:from>
    <xdr:to>
      <xdr:col>9</xdr:col>
      <xdr:colOff>1215390</xdr:colOff>
      <xdr:row>117</xdr:row>
      <xdr:rowOff>0</xdr:rowOff>
    </xdr:to>
    <xdr:pic>
      <xdr:nvPicPr>
        <xdr:cNvPr id="4" name="Picture 3"/>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absoluteAnchor>
    <xdr:pos x="0" y="0"/>
    <xdr:ext cx="285750" cy="285750"/>
    <xdr:pic>
      <xdr:nvPicPr>
        <xdr:cNvPr id="5" name="Picture 4">
          <a:hlinkClick xmlns:r="http://schemas.openxmlformats.org/officeDocument/2006/relationships" r:id="rId2" tooltip="https://app.urs.cz/products/kros4"/>
        </xdr:cNvPr>
        <xdr:cNvPicPr/>
      </xdr:nvPicPr>
      <xdr:blipFill>
        <a:blip xmlns:r="http://schemas.openxmlformats.org/officeDocument/2006/relationships" r:embed="rId3"/>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twoCellAnchor editAs="oneCell">
    <xdr:from>
      <xdr:col>1</xdr:col>
      <xdr:colOff>531813</xdr:colOff>
      <xdr:row>3</xdr:row>
      <xdr:rowOff>95250</xdr:rowOff>
    </xdr:from>
    <xdr:to>
      <xdr:col>1</xdr:col>
      <xdr:colOff>2562230</xdr:colOff>
      <xdr:row>3</xdr:row>
      <xdr:rowOff>2960687</xdr:rowOff>
    </xdr:to>
    <xdr:pic>
      <xdr:nvPicPr>
        <xdr:cNvPr id="2" name="Obrázek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6222" t="8102" r="27319" b="23296"/>
        <a:stretch/>
      </xdr:blipFill>
      <xdr:spPr>
        <a:xfrm>
          <a:off x="1465263" y="1695450"/>
          <a:ext cx="2030417" cy="2865437"/>
        </a:xfrm>
        <a:prstGeom prst="rect">
          <a:avLst/>
        </a:prstGeom>
      </xdr:spPr>
    </xdr:pic>
    <xdr:clientData/>
  </xdr:twoCellAnchor>
  <xdr:twoCellAnchor editAs="oneCell">
    <xdr:from>
      <xdr:col>1</xdr:col>
      <xdr:colOff>452439</xdr:colOff>
      <xdr:row>4</xdr:row>
      <xdr:rowOff>127000</xdr:rowOff>
    </xdr:from>
    <xdr:to>
      <xdr:col>1</xdr:col>
      <xdr:colOff>2568827</xdr:colOff>
      <xdr:row>4</xdr:row>
      <xdr:rowOff>2286000</xdr:rowOff>
    </xdr:to>
    <xdr:pic>
      <xdr:nvPicPr>
        <xdr:cNvPr id="3" name="Obrázek 2"/>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0957" t="15362" r="35527" b="52652"/>
        <a:stretch/>
      </xdr:blipFill>
      <xdr:spPr>
        <a:xfrm>
          <a:off x="1385889" y="4946650"/>
          <a:ext cx="2116388" cy="2159000"/>
        </a:xfrm>
        <a:prstGeom prst="rect">
          <a:avLst/>
        </a:prstGeom>
      </xdr:spPr>
    </xdr:pic>
    <xdr:clientData/>
  </xdr:twoCellAnchor>
  <xdr:twoCellAnchor editAs="oneCell">
    <xdr:from>
      <xdr:col>1</xdr:col>
      <xdr:colOff>619126</xdr:colOff>
      <xdr:row>5</xdr:row>
      <xdr:rowOff>103186</xdr:rowOff>
    </xdr:from>
    <xdr:to>
      <xdr:col>1</xdr:col>
      <xdr:colOff>2311883</xdr:colOff>
      <xdr:row>5</xdr:row>
      <xdr:rowOff>3151187</xdr:rowOff>
    </xdr:to>
    <xdr:pic>
      <xdr:nvPicPr>
        <xdr:cNvPr id="4" name="Obrázek 3"/>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26279" t="25884" r="47995" b="12353"/>
        <a:stretch/>
      </xdr:blipFill>
      <xdr:spPr>
        <a:xfrm>
          <a:off x="1552576" y="7351711"/>
          <a:ext cx="1692757" cy="3048001"/>
        </a:xfrm>
        <a:prstGeom prst="rect">
          <a:avLst/>
        </a:prstGeom>
      </xdr:spPr>
    </xdr:pic>
    <xdr:clientData/>
  </xdr:twoCellAnchor>
  <xdr:twoCellAnchor editAs="oneCell">
    <xdr:from>
      <xdr:col>1</xdr:col>
      <xdr:colOff>372099</xdr:colOff>
      <xdr:row>6</xdr:row>
      <xdr:rowOff>69475</xdr:rowOff>
    </xdr:from>
    <xdr:to>
      <xdr:col>1</xdr:col>
      <xdr:colOff>2612760</xdr:colOff>
      <xdr:row>6</xdr:row>
      <xdr:rowOff>4405313</xdr:rowOff>
    </xdr:to>
    <xdr:pic>
      <xdr:nvPicPr>
        <xdr:cNvPr id="5" name="Obrázek 4"/>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6624" t="26511" r="20461" b="23248"/>
        <a:stretch/>
      </xdr:blipFill>
      <xdr:spPr>
        <a:xfrm rot="5400000">
          <a:off x="257961" y="11651713"/>
          <a:ext cx="4335838" cy="2240661"/>
        </a:xfrm>
        <a:prstGeom prst="rect">
          <a:avLst/>
        </a:prstGeom>
      </xdr:spPr>
    </xdr:pic>
    <xdr:clientData/>
  </xdr:twoCellAnchor>
  <xdr:twoCellAnchor editAs="oneCell">
    <xdr:from>
      <xdr:col>1</xdr:col>
      <xdr:colOff>182561</xdr:colOff>
      <xdr:row>7</xdr:row>
      <xdr:rowOff>134942</xdr:rowOff>
    </xdr:from>
    <xdr:to>
      <xdr:col>1</xdr:col>
      <xdr:colOff>1539875</xdr:colOff>
      <xdr:row>7</xdr:row>
      <xdr:rowOff>3565527</xdr:rowOff>
    </xdr:to>
    <xdr:pic>
      <xdr:nvPicPr>
        <xdr:cNvPr id="6" name="Obrázek 5"/>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4005" t="26037" r="4202" b="25540"/>
        <a:stretch/>
      </xdr:blipFill>
      <xdr:spPr>
        <a:xfrm rot="5400000">
          <a:off x="79375" y="16249653"/>
          <a:ext cx="3430585" cy="1357314"/>
        </a:xfrm>
        <a:prstGeom prst="rect">
          <a:avLst/>
        </a:prstGeom>
      </xdr:spPr>
    </xdr:pic>
    <xdr:clientData/>
  </xdr:twoCellAnchor>
  <xdr:twoCellAnchor editAs="oneCell">
    <xdr:from>
      <xdr:col>1</xdr:col>
      <xdr:colOff>1617549</xdr:colOff>
      <xdr:row>7</xdr:row>
      <xdr:rowOff>127004</xdr:rowOff>
    </xdr:from>
    <xdr:to>
      <xdr:col>1</xdr:col>
      <xdr:colOff>2915168</xdr:colOff>
      <xdr:row>7</xdr:row>
      <xdr:rowOff>3563940</xdr:rowOff>
    </xdr:to>
    <xdr:pic>
      <xdr:nvPicPr>
        <xdr:cNvPr id="7" name="Obrázek 6"/>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473" t="28977" r="14457" b="28199"/>
        <a:stretch/>
      </xdr:blipFill>
      <xdr:spPr>
        <a:xfrm rot="5400000">
          <a:off x="1481341" y="16274737"/>
          <a:ext cx="3436936" cy="129761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9</xdr:col>
      <xdr:colOff>362585</xdr:colOff>
      <xdr:row>3</xdr:row>
      <xdr:rowOff>0</xdr:rowOff>
    </xdr:from>
    <xdr:to>
      <xdr:col>9</xdr:col>
      <xdr:colOff>1215390</xdr:colOff>
      <xdr:row>7</xdr:row>
      <xdr:rowOff>0</xdr:rowOff>
    </xdr:to>
    <xdr:pic>
      <xdr:nvPicPr>
        <xdr:cNvPr id="2" name="Picture 1"/>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xdr:from>
      <xdr:col>9</xdr:col>
      <xdr:colOff>362585</xdr:colOff>
      <xdr:row>81</xdr:row>
      <xdr:rowOff>0</xdr:rowOff>
    </xdr:from>
    <xdr:to>
      <xdr:col>9</xdr:col>
      <xdr:colOff>1215390</xdr:colOff>
      <xdr:row>85</xdr:row>
      <xdr:rowOff>0</xdr:rowOff>
    </xdr:to>
    <xdr:pic>
      <xdr:nvPicPr>
        <xdr:cNvPr id="3" name="Picture 2"/>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xdr:from>
      <xdr:col>9</xdr:col>
      <xdr:colOff>362585</xdr:colOff>
      <xdr:row>109</xdr:row>
      <xdr:rowOff>0</xdr:rowOff>
    </xdr:from>
    <xdr:to>
      <xdr:col>9</xdr:col>
      <xdr:colOff>1215390</xdr:colOff>
      <xdr:row>113</xdr:row>
      <xdr:rowOff>0</xdr:rowOff>
    </xdr:to>
    <xdr:pic>
      <xdr:nvPicPr>
        <xdr:cNvPr id="4" name="Picture 3"/>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absoluteAnchor>
    <xdr:pos x="0" y="0"/>
    <xdr:ext cx="285750" cy="285750"/>
    <xdr:pic>
      <xdr:nvPicPr>
        <xdr:cNvPr id="5" name="Picture 4">
          <a:hlinkClick xmlns:r="http://schemas.openxmlformats.org/officeDocument/2006/relationships" r:id="rId2" tooltip="https://app.urs.cz/products/kros4"/>
        </xdr:cNvPr>
        <xdr:cNvPicPr/>
      </xdr:nvPicPr>
      <xdr:blipFill>
        <a:blip xmlns:r="http://schemas.openxmlformats.org/officeDocument/2006/relationships" r:embed="rId3"/>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twoCellAnchor editAs="oneCell">
    <xdr:from>
      <xdr:col>1</xdr:col>
      <xdr:colOff>460374</xdr:colOff>
      <xdr:row>3</xdr:row>
      <xdr:rowOff>150872</xdr:rowOff>
    </xdr:from>
    <xdr:to>
      <xdr:col>1</xdr:col>
      <xdr:colOff>2659061</xdr:colOff>
      <xdr:row>3</xdr:row>
      <xdr:rowOff>4823708</xdr:rowOff>
    </xdr:to>
    <xdr:pic>
      <xdr:nvPicPr>
        <xdr:cNvPr id="2" name="Obrázek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24" t="28241" r="19350" b="25568"/>
        <a:stretch/>
      </xdr:blipFill>
      <xdr:spPr>
        <a:xfrm rot="5400000">
          <a:off x="156750" y="2988146"/>
          <a:ext cx="4672836" cy="2198687"/>
        </a:xfrm>
        <a:prstGeom prst="rect">
          <a:avLst/>
        </a:prstGeom>
      </xdr:spPr>
    </xdr:pic>
    <xdr:clientData/>
  </xdr:twoCellAnchor>
  <xdr:twoCellAnchor editAs="oneCell">
    <xdr:from>
      <xdr:col>1</xdr:col>
      <xdr:colOff>103187</xdr:colOff>
      <xdr:row>4</xdr:row>
      <xdr:rowOff>166688</xdr:rowOff>
    </xdr:from>
    <xdr:to>
      <xdr:col>1</xdr:col>
      <xdr:colOff>3040062</xdr:colOff>
      <xdr:row>4</xdr:row>
      <xdr:rowOff>1520134</xdr:rowOff>
    </xdr:to>
    <xdr:pic>
      <xdr:nvPicPr>
        <xdr:cNvPr id="3" name="Obrázek 2"/>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838" t="27747" r="10590" b="24306"/>
        <a:stretch/>
      </xdr:blipFill>
      <xdr:spPr>
        <a:xfrm rot="5400000">
          <a:off x="1828352" y="5985323"/>
          <a:ext cx="1353446" cy="2936875"/>
        </a:xfrm>
        <a:prstGeom prst="rect">
          <a:avLst/>
        </a:prstGeom>
      </xdr:spPr>
    </xdr:pic>
    <xdr:clientData/>
  </xdr:twoCellAnchor>
  <xdr:twoCellAnchor editAs="oneCell">
    <xdr:from>
      <xdr:col>1</xdr:col>
      <xdr:colOff>182563</xdr:colOff>
      <xdr:row>5</xdr:row>
      <xdr:rowOff>214312</xdr:rowOff>
    </xdr:from>
    <xdr:to>
      <xdr:col>1</xdr:col>
      <xdr:colOff>3120873</xdr:colOff>
      <xdr:row>5</xdr:row>
      <xdr:rowOff>1873249</xdr:rowOff>
    </xdr:to>
    <xdr:pic>
      <xdr:nvPicPr>
        <xdr:cNvPr id="4" name="Obrázek 3"/>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9363" t="21167" r="5679" b="14878"/>
        <a:stretch/>
      </xdr:blipFill>
      <xdr:spPr>
        <a:xfrm>
          <a:off x="1116013" y="8586787"/>
          <a:ext cx="2938310" cy="165893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9</xdr:col>
      <xdr:colOff>362585</xdr:colOff>
      <xdr:row>3</xdr:row>
      <xdr:rowOff>0</xdr:rowOff>
    </xdr:from>
    <xdr:to>
      <xdr:col>9</xdr:col>
      <xdr:colOff>1215390</xdr:colOff>
      <xdr:row>7</xdr:row>
      <xdr:rowOff>0</xdr:rowOff>
    </xdr:to>
    <xdr:pic>
      <xdr:nvPicPr>
        <xdr:cNvPr id="2" name="Picture 1"/>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xdr:from>
      <xdr:col>9</xdr:col>
      <xdr:colOff>362585</xdr:colOff>
      <xdr:row>81</xdr:row>
      <xdr:rowOff>0</xdr:rowOff>
    </xdr:from>
    <xdr:to>
      <xdr:col>9</xdr:col>
      <xdr:colOff>1215390</xdr:colOff>
      <xdr:row>85</xdr:row>
      <xdr:rowOff>0</xdr:rowOff>
    </xdr:to>
    <xdr:pic>
      <xdr:nvPicPr>
        <xdr:cNvPr id="3" name="Picture 2"/>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xdr:from>
      <xdr:col>9</xdr:col>
      <xdr:colOff>362585</xdr:colOff>
      <xdr:row>113</xdr:row>
      <xdr:rowOff>0</xdr:rowOff>
    </xdr:from>
    <xdr:to>
      <xdr:col>9</xdr:col>
      <xdr:colOff>1215390</xdr:colOff>
      <xdr:row>117</xdr:row>
      <xdr:rowOff>0</xdr:rowOff>
    </xdr:to>
    <xdr:pic>
      <xdr:nvPicPr>
        <xdr:cNvPr id="4" name="Picture 3"/>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absoluteAnchor>
    <xdr:pos x="0" y="0"/>
    <xdr:ext cx="285750" cy="285750"/>
    <xdr:pic>
      <xdr:nvPicPr>
        <xdr:cNvPr id="5" name="Picture 4">
          <a:hlinkClick xmlns:r="http://schemas.openxmlformats.org/officeDocument/2006/relationships" r:id="rId2" tooltip="https://app.urs.cz/products/kros4"/>
        </xdr:cNvPr>
        <xdr:cNvPicPr/>
      </xdr:nvPicPr>
      <xdr:blipFill>
        <a:blip xmlns:r="http://schemas.openxmlformats.org/officeDocument/2006/relationships" r:embed="rId3"/>
        <a:stretch>
          <a:fillRect/>
        </a:stretch>
      </xdr:blipFill>
      <xdr:spPr>
        <a:prstGeom prst="rect">
          <a:avLst/>
        </a:prstGeom>
      </xdr:spPr>
    </xdr:pic>
    <xdr:clientData/>
  </xdr:absoluteAnchor>
</xdr:wsDr>
</file>

<file path=xl/drawings/drawing9.xml><?xml version="1.0" encoding="utf-8"?>
<xdr:wsDr xmlns:xdr="http://schemas.openxmlformats.org/drawingml/2006/spreadsheetDrawing" xmlns:a="http://schemas.openxmlformats.org/drawingml/2006/main">
  <xdr:twoCellAnchor>
    <xdr:from>
      <xdr:col>9</xdr:col>
      <xdr:colOff>362585</xdr:colOff>
      <xdr:row>3</xdr:row>
      <xdr:rowOff>0</xdr:rowOff>
    </xdr:from>
    <xdr:to>
      <xdr:col>9</xdr:col>
      <xdr:colOff>1215390</xdr:colOff>
      <xdr:row>7</xdr:row>
      <xdr:rowOff>0</xdr:rowOff>
    </xdr:to>
    <xdr:pic>
      <xdr:nvPicPr>
        <xdr:cNvPr id="2" name="Picture 1"/>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xdr:from>
      <xdr:col>9</xdr:col>
      <xdr:colOff>362585</xdr:colOff>
      <xdr:row>81</xdr:row>
      <xdr:rowOff>0</xdr:rowOff>
    </xdr:from>
    <xdr:to>
      <xdr:col>9</xdr:col>
      <xdr:colOff>1215390</xdr:colOff>
      <xdr:row>85</xdr:row>
      <xdr:rowOff>0</xdr:rowOff>
    </xdr:to>
    <xdr:pic>
      <xdr:nvPicPr>
        <xdr:cNvPr id="3" name="Picture 2"/>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xdr:from>
      <xdr:col>9</xdr:col>
      <xdr:colOff>362585</xdr:colOff>
      <xdr:row>114</xdr:row>
      <xdr:rowOff>0</xdr:rowOff>
    </xdr:from>
    <xdr:to>
      <xdr:col>9</xdr:col>
      <xdr:colOff>1215390</xdr:colOff>
      <xdr:row>118</xdr:row>
      <xdr:rowOff>0</xdr:rowOff>
    </xdr:to>
    <xdr:pic>
      <xdr:nvPicPr>
        <xdr:cNvPr id="4" name="Picture 3"/>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absoluteAnchor>
    <xdr:pos x="0" y="0"/>
    <xdr:ext cx="285750" cy="285750"/>
    <xdr:pic>
      <xdr:nvPicPr>
        <xdr:cNvPr id="5" name="Picture 4">
          <a:hlinkClick xmlns:r="http://schemas.openxmlformats.org/officeDocument/2006/relationships" r:id="rId2" tooltip="https://app.urs.cz/products/kros4"/>
        </xdr:cNvPr>
        <xdr:cNvPicPr/>
      </xdr:nvPicPr>
      <xdr:blipFill>
        <a:blip xmlns:r="http://schemas.openxmlformats.org/officeDocument/2006/relationships" r:embed="rId3"/>
        <a:stretch>
          <a:fillRect/>
        </a:stretch>
      </xdr:blipFill>
      <xdr:spPr>
        <a:prstGeom prst="rect">
          <a:avLst/>
        </a:prstGeom>
      </xdr:spPr>
    </xdr:pic>
    <xdr:clientData/>
  </xdr:absoluteAnchor>
</xdr:wsDr>
</file>

<file path=xl/drawings/drawing10.xml><?xml version="1.0" encoding="utf-8"?>
<xdr:wsDr xmlns:xdr="http://schemas.openxmlformats.org/drawingml/2006/spreadsheetDrawing" xmlns:a="http://schemas.openxmlformats.org/drawingml/2006/main">
  <xdr:oneCellAnchor>
    <xdr:from>
      <xdr:col>1</xdr:col>
      <xdr:colOff>87313</xdr:colOff>
      <xdr:row>3</xdr:row>
      <xdr:rowOff>87313</xdr:rowOff>
    </xdr:from>
    <xdr:ext cx="2948322" cy="3071813"/>
    <xdr:pic>
      <xdr:nvPicPr>
        <xdr:cNvPr id="2" name="Obrázek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9299" t="38552" r="44997" b="41351"/>
        <a:stretch/>
      </xdr:blipFill>
      <xdr:spPr>
        <a:xfrm rot="5400000">
          <a:off x="533567" y="530059"/>
          <a:ext cx="3071813" cy="2948322"/>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twoCellAnchor>
    <xdr:from>
      <xdr:col>9</xdr:col>
      <xdr:colOff>362585</xdr:colOff>
      <xdr:row>3</xdr:row>
      <xdr:rowOff>0</xdr:rowOff>
    </xdr:from>
    <xdr:to>
      <xdr:col>9</xdr:col>
      <xdr:colOff>1215390</xdr:colOff>
      <xdr:row>7</xdr:row>
      <xdr:rowOff>0</xdr:rowOff>
    </xdr:to>
    <xdr:pic>
      <xdr:nvPicPr>
        <xdr:cNvPr id="2" name="Picture 1"/>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xdr:from>
      <xdr:col>9</xdr:col>
      <xdr:colOff>362585</xdr:colOff>
      <xdr:row>81</xdr:row>
      <xdr:rowOff>0</xdr:rowOff>
    </xdr:from>
    <xdr:to>
      <xdr:col>9</xdr:col>
      <xdr:colOff>1215390</xdr:colOff>
      <xdr:row>85</xdr:row>
      <xdr:rowOff>0</xdr:rowOff>
    </xdr:to>
    <xdr:pic>
      <xdr:nvPicPr>
        <xdr:cNvPr id="3" name="Picture 2"/>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xdr:from>
      <xdr:col>9</xdr:col>
      <xdr:colOff>362585</xdr:colOff>
      <xdr:row>114</xdr:row>
      <xdr:rowOff>0</xdr:rowOff>
    </xdr:from>
    <xdr:to>
      <xdr:col>9</xdr:col>
      <xdr:colOff>1215390</xdr:colOff>
      <xdr:row>118</xdr:row>
      <xdr:rowOff>0</xdr:rowOff>
    </xdr:to>
    <xdr:pic>
      <xdr:nvPicPr>
        <xdr:cNvPr id="4" name="Picture 3"/>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absoluteAnchor>
    <xdr:pos x="0" y="0"/>
    <xdr:ext cx="285750" cy="285750"/>
    <xdr:pic>
      <xdr:nvPicPr>
        <xdr:cNvPr id="5" name="Picture 4">
          <a:hlinkClick xmlns:r="http://schemas.openxmlformats.org/officeDocument/2006/relationships" r:id="rId2" tooltip="https://app.urs.cz/products/kros4"/>
        </xdr:cNvPr>
        <xdr:cNvPicPr/>
      </xdr:nvPicPr>
      <xdr:blipFill>
        <a:blip xmlns:r="http://schemas.openxmlformats.org/officeDocument/2006/relationships" r:embed="rId3"/>
        <a:stretch>
          <a:fillRect/>
        </a:stretch>
      </xdr:blipFill>
      <xdr:spPr>
        <a:prstGeom prst="rect">
          <a:avLst/>
        </a:prstGeom>
      </xdr:spPr>
    </xdr:pic>
    <xdr:clientData/>
  </xdr:absoluteAnchor>
</xdr:wsDr>
</file>

<file path=xl/drawings/drawing12.xml><?xml version="1.0" encoding="utf-8"?>
<xdr:wsDr xmlns:xdr="http://schemas.openxmlformats.org/drawingml/2006/spreadsheetDrawing" xmlns:a="http://schemas.openxmlformats.org/drawingml/2006/main">
  <xdr:oneCellAnchor>
    <xdr:from>
      <xdr:col>1</xdr:col>
      <xdr:colOff>127001</xdr:colOff>
      <xdr:row>3</xdr:row>
      <xdr:rowOff>119063</xdr:rowOff>
    </xdr:from>
    <xdr:ext cx="2820521" cy="2516187"/>
    <xdr:pic>
      <xdr:nvPicPr>
        <xdr:cNvPr id="2" name="Obrázek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522" t="25332" r="34870" b="38130"/>
        <a:stretch/>
      </xdr:blipFill>
      <xdr:spPr>
        <a:xfrm>
          <a:off x="635001" y="500063"/>
          <a:ext cx="2820521" cy="2516187"/>
        </a:xfrm>
        <a:prstGeom prst="rect">
          <a:avLst/>
        </a:prstGeom>
      </xdr:spPr>
    </xdr:pic>
    <xdr:clientData/>
  </xdr:oneCellAnchor>
  <xdr:oneCellAnchor>
    <xdr:from>
      <xdr:col>1</xdr:col>
      <xdr:colOff>579438</xdr:colOff>
      <xdr:row>4</xdr:row>
      <xdr:rowOff>142875</xdr:rowOff>
    </xdr:from>
    <xdr:ext cx="2038350" cy="2051050"/>
    <xdr:pic>
      <xdr:nvPicPr>
        <xdr:cNvPr id="3" name="Obrázek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17588" y="631825"/>
          <a:ext cx="2038350" cy="205105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103"/>
  <sheetViews>
    <sheetView showGridLines="0" topLeftCell="A64" workbookViewId="0">
      <selection activeCell="AI116" sqref="AI116"/>
    </sheetView>
  </sheetViews>
  <sheetFormatPr defaultRowHeight="10"/>
  <cols>
    <col min="1" max="1" width="8.33203125" style="1" customWidth="1"/>
    <col min="2" max="2" width="1.6640625" style="1" customWidth="1"/>
    <col min="3" max="3" width="4.109375" style="1" customWidth="1"/>
    <col min="4" max="33" width="2.6640625" style="1" customWidth="1"/>
    <col min="34" max="34" width="3.33203125" style="1" customWidth="1"/>
    <col min="35" max="35" width="31.6640625" style="1" customWidth="1"/>
    <col min="36" max="37" width="2.44140625" style="1" customWidth="1"/>
    <col min="38" max="38" width="8.33203125" style="1" customWidth="1"/>
    <col min="39" max="39" width="3.33203125" style="1" customWidth="1"/>
    <col min="40" max="40" width="13.33203125" style="1" customWidth="1"/>
    <col min="41" max="41" width="7.44140625" style="1" customWidth="1"/>
    <col min="42" max="42" width="4.109375" style="1" customWidth="1"/>
    <col min="43" max="43" width="15.6640625" style="1" hidden="1" customWidth="1"/>
    <col min="44" max="44" width="13.6640625" style="1" customWidth="1"/>
    <col min="45" max="47" width="25.77734375" style="1" hidden="1" customWidth="1"/>
    <col min="48" max="48" width="22" style="1" customWidth="1"/>
    <col min="49" max="49" width="26.77734375" style="1" customWidth="1"/>
    <col min="50" max="50" width="21.88671875" style="1" customWidth="1"/>
    <col min="51" max="51" width="29" style="1" customWidth="1"/>
    <col min="52" max="52" width="24.88671875" style="1" customWidth="1"/>
    <col min="53" max="53" width="11.88671875" style="1" customWidth="1"/>
    <col min="54" max="54" width="13" style="1" customWidth="1"/>
    <col min="55" max="55" width="12.44140625" style="1" customWidth="1"/>
    <col min="56" max="56" width="33" style="1" customWidth="1"/>
    <col min="57" max="57" width="66.44140625" style="1" customWidth="1"/>
    <col min="71" max="91" width="9.33203125" style="1" hidden="1"/>
  </cols>
  <sheetData>
    <row r="1" spans="1:74">
      <c r="A1" s="16" t="s">
        <v>0</v>
      </c>
      <c r="AZ1" s="16" t="s">
        <v>1</v>
      </c>
      <c r="BA1" s="16" t="s">
        <v>2</v>
      </c>
      <c r="BB1" s="16" t="s">
        <v>1</v>
      </c>
      <c r="BT1" s="16" t="s">
        <v>3</v>
      </c>
      <c r="BU1" s="16" t="s">
        <v>3</v>
      </c>
      <c r="BV1" s="16" t="s">
        <v>4</v>
      </c>
    </row>
    <row r="2" spans="1:74" s="1" customFormat="1" ht="37" customHeight="1">
      <c r="AR2" s="259" t="s">
        <v>5</v>
      </c>
      <c r="AS2" s="260"/>
      <c r="AT2" s="260"/>
      <c r="AU2" s="260"/>
      <c r="AV2" s="260"/>
      <c r="AW2" s="260"/>
      <c r="AX2" s="260"/>
      <c r="AY2" s="260"/>
      <c r="AZ2" s="260"/>
      <c r="BA2" s="260"/>
      <c r="BB2" s="260"/>
      <c r="BC2" s="260"/>
      <c r="BD2" s="260"/>
      <c r="BE2" s="260"/>
      <c r="BS2" s="17" t="s">
        <v>6</v>
      </c>
      <c r="BT2" s="17" t="s">
        <v>7</v>
      </c>
    </row>
    <row r="3" spans="1:74" s="1" customFormat="1" ht="7" customHeight="1">
      <c r="B3" s="18"/>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20"/>
      <c r="BS3" s="17" t="s">
        <v>6</v>
      </c>
      <c r="BT3" s="17" t="s">
        <v>8</v>
      </c>
    </row>
    <row r="4" spans="1:74" s="1" customFormat="1" ht="25" customHeight="1">
      <c r="B4" s="20"/>
      <c r="D4" s="21" t="s">
        <v>9</v>
      </c>
      <c r="AR4" s="20"/>
      <c r="AS4" s="22" t="s">
        <v>10</v>
      </c>
      <c r="BE4" s="23" t="s">
        <v>11</v>
      </c>
      <c r="BS4" s="17" t="s">
        <v>12</v>
      </c>
    </row>
    <row r="5" spans="1:74" s="1" customFormat="1" ht="12" customHeight="1">
      <c r="B5" s="20"/>
      <c r="D5" s="24" t="s">
        <v>13</v>
      </c>
      <c r="K5" s="271" t="s">
        <v>14</v>
      </c>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R5" s="20"/>
      <c r="BE5" s="268" t="s">
        <v>15</v>
      </c>
      <c r="BS5" s="17" t="s">
        <v>6</v>
      </c>
    </row>
    <row r="6" spans="1:74" s="1" customFormat="1" ht="37" customHeight="1">
      <c r="B6" s="20"/>
      <c r="D6" s="26" t="s">
        <v>16</v>
      </c>
      <c r="K6" s="272" t="s">
        <v>17</v>
      </c>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R6" s="20"/>
      <c r="BE6" s="269"/>
      <c r="BS6" s="17" t="s">
        <v>6</v>
      </c>
    </row>
    <row r="7" spans="1:74" s="1" customFormat="1" ht="12" customHeight="1">
      <c r="B7" s="20"/>
      <c r="D7" s="27" t="s">
        <v>18</v>
      </c>
      <c r="K7" s="25" t="s">
        <v>1</v>
      </c>
      <c r="AK7" s="27" t="s">
        <v>19</v>
      </c>
      <c r="AN7" s="25" t="s">
        <v>1</v>
      </c>
      <c r="AR7" s="20"/>
      <c r="BE7" s="269"/>
      <c r="BS7" s="17" t="s">
        <v>6</v>
      </c>
    </row>
    <row r="8" spans="1:74" s="1" customFormat="1" ht="12" customHeight="1">
      <c r="B8" s="20"/>
      <c r="D8" s="27" t="s">
        <v>20</v>
      </c>
      <c r="K8" s="25" t="s">
        <v>21</v>
      </c>
      <c r="AK8" s="27" t="s">
        <v>22</v>
      </c>
      <c r="AN8" s="28" t="s">
        <v>23</v>
      </c>
      <c r="AR8" s="20"/>
      <c r="BE8" s="269"/>
      <c r="BS8" s="17" t="s">
        <v>6</v>
      </c>
    </row>
    <row r="9" spans="1:74" s="1" customFormat="1" ht="14.5" customHeight="1">
      <c r="B9" s="20"/>
      <c r="AR9" s="20"/>
      <c r="BE9" s="269"/>
      <c r="BS9" s="17" t="s">
        <v>6</v>
      </c>
    </row>
    <row r="10" spans="1:74" s="1" customFormat="1" ht="12" customHeight="1">
      <c r="B10" s="20"/>
      <c r="D10" s="27" t="s">
        <v>24</v>
      </c>
      <c r="AK10" s="27" t="s">
        <v>25</v>
      </c>
      <c r="AN10" s="25" t="s">
        <v>1</v>
      </c>
      <c r="AR10" s="20"/>
      <c r="BE10" s="269"/>
      <c r="BS10" s="17" t="s">
        <v>6</v>
      </c>
    </row>
    <row r="11" spans="1:74" s="1" customFormat="1" ht="18.399999999999999" customHeight="1">
      <c r="B11" s="20"/>
      <c r="E11" s="25" t="s">
        <v>26</v>
      </c>
      <c r="AK11" s="27" t="s">
        <v>27</v>
      </c>
      <c r="AN11" s="25" t="s">
        <v>1</v>
      </c>
      <c r="AR11" s="20"/>
      <c r="BE11" s="269"/>
      <c r="BS11" s="17" t="s">
        <v>6</v>
      </c>
    </row>
    <row r="12" spans="1:74" s="1" customFormat="1" ht="7" customHeight="1">
      <c r="B12" s="20"/>
      <c r="AR12" s="20"/>
      <c r="BE12" s="269"/>
      <c r="BS12" s="17" t="s">
        <v>6</v>
      </c>
    </row>
    <row r="13" spans="1:74" s="1" customFormat="1" ht="12" customHeight="1">
      <c r="B13" s="20"/>
      <c r="D13" s="27" t="s">
        <v>28</v>
      </c>
      <c r="AK13" s="27" t="s">
        <v>25</v>
      </c>
      <c r="AN13" s="29" t="s">
        <v>29</v>
      </c>
      <c r="AR13" s="20"/>
      <c r="BE13" s="269"/>
      <c r="BS13" s="17" t="s">
        <v>6</v>
      </c>
    </row>
    <row r="14" spans="1:74" ht="12.5">
      <c r="B14" s="20"/>
      <c r="E14" s="273" t="s">
        <v>29</v>
      </c>
      <c r="F14" s="274"/>
      <c r="G14" s="274"/>
      <c r="H14" s="274"/>
      <c r="I14" s="274"/>
      <c r="J14" s="274"/>
      <c r="K14" s="274"/>
      <c r="L14" s="274"/>
      <c r="M14" s="274"/>
      <c r="N14" s="274"/>
      <c r="O14" s="274"/>
      <c r="P14" s="274"/>
      <c r="Q14" s="274"/>
      <c r="R14" s="274"/>
      <c r="S14" s="274"/>
      <c r="T14" s="274"/>
      <c r="U14" s="274"/>
      <c r="V14" s="274"/>
      <c r="W14" s="274"/>
      <c r="X14" s="274"/>
      <c r="Y14" s="274"/>
      <c r="Z14" s="274"/>
      <c r="AA14" s="274"/>
      <c r="AB14" s="274"/>
      <c r="AC14" s="274"/>
      <c r="AD14" s="274"/>
      <c r="AE14" s="274"/>
      <c r="AF14" s="274"/>
      <c r="AG14" s="274"/>
      <c r="AH14" s="274"/>
      <c r="AI14" s="274"/>
      <c r="AJ14" s="274"/>
      <c r="AK14" s="27" t="s">
        <v>27</v>
      </c>
      <c r="AN14" s="29" t="s">
        <v>29</v>
      </c>
      <c r="AR14" s="20"/>
      <c r="BE14" s="269"/>
      <c r="BS14" s="17" t="s">
        <v>6</v>
      </c>
    </row>
    <row r="15" spans="1:74" s="1" customFormat="1" ht="7" customHeight="1">
      <c r="B15" s="20"/>
      <c r="AR15" s="20"/>
      <c r="BE15" s="269"/>
      <c r="BS15" s="17" t="s">
        <v>3</v>
      </c>
    </row>
    <row r="16" spans="1:74" s="1" customFormat="1" ht="12" customHeight="1">
      <c r="B16" s="20"/>
      <c r="D16" s="27" t="s">
        <v>30</v>
      </c>
      <c r="AK16" s="27" t="s">
        <v>25</v>
      </c>
      <c r="AN16" s="25" t="s">
        <v>1</v>
      </c>
      <c r="AR16" s="20"/>
      <c r="BE16" s="269"/>
      <c r="BS16" s="17" t="s">
        <v>3</v>
      </c>
    </row>
    <row r="17" spans="1:71" s="1" customFormat="1" ht="18.399999999999999" customHeight="1">
      <c r="B17" s="20"/>
      <c r="E17" s="25" t="s">
        <v>31</v>
      </c>
      <c r="AK17" s="27" t="s">
        <v>27</v>
      </c>
      <c r="AN17" s="25" t="s">
        <v>1</v>
      </c>
      <c r="AR17" s="20"/>
      <c r="BE17" s="269"/>
      <c r="BS17" s="17" t="s">
        <v>32</v>
      </c>
    </row>
    <row r="18" spans="1:71" s="1" customFormat="1" ht="7" customHeight="1">
      <c r="B18" s="20"/>
      <c r="AR18" s="20"/>
      <c r="BE18" s="269"/>
      <c r="BS18" s="17" t="s">
        <v>6</v>
      </c>
    </row>
    <row r="19" spans="1:71" s="1" customFormat="1" ht="12" customHeight="1">
      <c r="B19" s="20"/>
      <c r="D19" s="27" t="s">
        <v>33</v>
      </c>
      <c r="AK19" s="27" t="s">
        <v>25</v>
      </c>
      <c r="AN19" s="25" t="s">
        <v>1</v>
      </c>
      <c r="AR19" s="20"/>
      <c r="BE19" s="269"/>
      <c r="BS19" s="17" t="s">
        <v>6</v>
      </c>
    </row>
    <row r="20" spans="1:71" s="1" customFormat="1" ht="18.399999999999999" customHeight="1">
      <c r="B20" s="20"/>
      <c r="E20" s="25" t="s">
        <v>34</v>
      </c>
      <c r="AK20" s="27" t="s">
        <v>27</v>
      </c>
      <c r="AN20" s="25" t="s">
        <v>1</v>
      </c>
      <c r="AR20" s="20"/>
      <c r="BE20" s="269"/>
      <c r="BS20" s="17" t="s">
        <v>32</v>
      </c>
    </row>
    <row r="21" spans="1:71" s="1" customFormat="1" ht="7" customHeight="1">
      <c r="B21" s="20"/>
      <c r="AR21" s="20"/>
      <c r="BE21" s="269"/>
    </row>
    <row r="22" spans="1:71" s="1" customFormat="1" ht="12" customHeight="1">
      <c r="B22" s="20"/>
      <c r="D22" s="27" t="s">
        <v>35</v>
      </c>
      <c r="AR22" s="20"/>
      <c r="BE22" s="269"/>
    </row>
    <row r="23" spans="1:71" s="1" customFormat="1" ht="16.5" customHeight="1">
      <c r="B23" s="20"/>
      <c r="E23" s="275" t="s">
        <v>1</v>
      </c>
      <c r="F23" s="275"/>
      <c r="G23" s="275"/>
      <c r="H23" s="275"/>
      <c r="I23" s="275"/>
      <c r="J23" s="275"/>
      <c r="K23" s="275"/>
      <c r="L23" s="275"/>
      <c r="M23" s="275"/>
      <c r="N23" s="275"/>
      <c r="O23" s="275"/>
      <c r="P23" s="275"/>
      <c r="Q23" s="275"/>
      <c r="R23" s="275"/>
      <c r="S23" s="275"/>
      <c r="T23" s="275"/>
      <c r="U23" s="275"/>
      <c r="V23" s="275"/>
      <c r="W23" s="275"/>
      <c r="X23" s="275"/>
      <c r="Y23" s="275"/>
      <c r="Z23" s="275"/>
      <c r="AA23" s="275"/>
      <c r="AB23" s="275"/>
      <c r="AC23" s="275"/>
      <c r="AD23" s="275"/>
      <c r="AE23" s="275"/>
      <c r="AF23" s="275"/>
      <c r="AG23" s="275"/>
      <c r="AH23" s="275"/>
      <c r="AI23" s="275"/>
      <c r="AJ23" s="275"/>
      <c r="AK23" s="275"/>
      <c r="AL23" s="275"/>
      <c r="AM23" s="275"/>
      <c r="AN23" s="275"/>
      <c r="AR23" s="20"/>
      <c r="BE23" s="269"/>
    </row>
    <row r="24" spans="1:71" s="1" customFormat="1" ht="7" customHeight="1">
      <c r="B24" s="20"/>
      <c r="AR24" s="20"/>
      <c r="BE24" s="269"/>
    </row>
    <row r="25" spans="1:71" s="1" customFormat="1" ht="7" customHeight="1">
      <c r="B25" s="20"/>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R25" s="20"/>
      <c r="BE25" s="269"/>
    </row>
    <row r="26" spans="1:71" s="2" customFormat="1" ht="25.9" customHeight="1">
      <c r="A26" s="32"/>
      <c r="B26" s="33"/>
      <c r="C26" s="32"/>
      <c r="D26" s="34" t="s">
        <v>36</v>
      </c>
      <c r="E26" s="35"/>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35"/>
      <c r="AK26" s="276">
        <f>ROUND(AG94,2)</f>
        <v>0</v>
      </c>
      <c r="AL26" s="277"/>
      <c r="AM26" s="277"/>
      <c r="AN26" s="277"/>
      <c r="AO26" s="277"/>
      <c r="AP26" s="32"/>
      <c r="AQ26" s="32"/>
      <c r="AR26" s="33"/>
      <c r="BE26" s="269"/>
    </row>
    <row r="27" spans="1:71" s="2" customFormat="1" ht="7" customHeight="1">
      <c r="A27" s="32"/>
      <c r="B27" s="33"/>
      <c r="C27" s="32"/>
      <c r="D27" s="32"/>
      <c r="E27" s="32"/>
      <c r="F27" s="32"/>
      <c r="G27" s="32"/>
      <c r="H27" s="32"/>
      <c r="I27" s="3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3"/>
      <c r="BE27" s="269"/>
    </row>
    <row r="28" spans="1:71" s="2" customFormat="1" ht="12.5">
      <c r="A28" s="32"/>
      <c r="B28" s="33"/>
      <c r="C28" s="32"/>
      <c r="D28" s="32"/>
      <c r="E28" s="32"/>
      <c r="F28" s="32"/>
      <c r="G28" s="32"/>
      <c r="H28" s="32"/>
      <c r="I28" s="32"/>
      <c r="J28" s="32"/>
      <c r="K28" s="32"/>
      <c r="L28" s="278" t="s">
        <v>37</v>
      </c>
      <c r="M28" s="278"/>
      <c r="N28" s="278"/>
      <c r="O28" s="278"/>
      <c r="P28" s="278"/>
      <c r="Q28" s="32"/>
      <c r="R28" s="32"/>
      <c r="S28" s="32"/>
      <c r="T28" s="32"/>
      <c r="U28" s="32"/>
      <c r="V28" s="32"/>
      <c r="W28" s="278" t="s">
        <v>38</v>
      </c>
      <c r="X28" s="278"/>
      <c r="Y28" s="278"/>
      <c r="Z28" s="278"/>
      <c r="AA28" s="278"/>
      <c r="AB28" s="278"/>
      <c r="AC28" s="278"/>
      <c r="AD28" s="278"/>
      <c r="AE28" s="278"/>
      <c r="AF28" s="32"/>
      <c r="AG28" s="32"/>
      <c r="AH28" s="32"/>
      <c r="AI28" s="32"/>
      <c r="AJ28" s="32"/>
      <c r="AK28" s="278" t="s">
        <v>39</v>
      </c>
      <c r="AL28" s="278"/>
      <c r="AM28" s="278"/>
      <c r="AN28" s="278"/>
      <c r="AO28" s="278"/>
      <c r="AP28" s="32"/>
      <c r="AQ28" s="32"/>
      <c r="AR28" s="33"/>
      <c r="BE28" s="269"/>
    </row>
    <row r="29" spans="1:71" s="3" customFormat="1" ht="14.5" customHeight="1">
      <c r="B29" s="37"/>
      <c r="D29" s="27" t="s">
        <v>40</v>
      </c>
      <c r="F29" s="27" t="s">
        <v>41</v>
      </c>
      <c r="L29" s="263">
        <v>0.21</v>
      </c>
      <c r="M29" s="262"/>
      <c r="N29" s="262"/>
      <c r="O29" s="262"/>
      <c r="P29" s="262"/>
      <c r="W29" s="261">
        <f>ROUND(AZ94, 2)</f>
        <v>0</v>
      </c>
      <c r="X29" s="262"/>
      <c r="Y29" s="262"/>
      <c r="Z29" s="262"/>
      <c r="AA29" s="262"/>
      <c r="AB29" s="262"/>
      <c r="AC29" s="262"/>
      <c r="AD29" s="262"/>
      <c r="AE29" s="262"/>
      <c r="AK29" s="261">
        <f>ROUND(AV94, 2)</f>
        <v>0</v>
      </c>
      <c r="AL29" s="262"/>
      <c r="AM29" s="262"/>
      <c r="AN29" s="262"/>
      <c r="AO29" s="262"/>
      <c r="AR29" s="37"/>
      <c r="BE29" s="270"/>
    </row>
    <row r="30" spans="1:71" s="3" customFormat="1" ht="14.5" customHeight="1">
      <c r="B30" s="37"/>
      <c r="F30" s="27" t="s">
        <v>42</v>
      </c>
      <c r="L30" s="263">
        <v>0.12</v>
      </c>
      <c r="M30" s="262"/>
      <c r="N30" s="262"/>
      <c r="O30" s="262"/>
      <c r="P30" s="262"/>
      <c r="W30" s="261">
        <f>ROUND(BA94, 2)</f>
        <v>0</v>
      </c>
      <c r="X30" s="262"/>
      <c r="Y30" s="262"/>
      <c r="Z30" s="262"/>
      <c r="AA30" s="262"/>
      <c r="AB30" s="262"/>
      <c r="AC30" s="262"/>
      <c r="AD30" s="262"/>
      <c r="AE30" s="262"/>
      <c r="AK30" s="261">
        <f>ROUND(AW94, 2)</f>
        <v>0</v>
      </c>
      <c r="AL30" s="262"/>
      <c r="AM30" s="262"/>
      <c r="AN30" s="262"/>
      <c r="AO30" s="262"/>
      <c r="AR30" s="37"/>
      <c r="BE30" s="270"/>
    </row>
    <row r="31" spans="1:71" s="3" customFormat="1" ht="14.5" hidden="1" customHeight="1">
      <c r="B31" s="37"/>
      <c r="F31" s="27" t="s">
        <v>43</v>
      </c>
      <c r="L31" s="263">
        <v>0.21</v>
      </c>
      <c r="M31" s="262"/>
      <c r="N31" s="262"/>
      <c r="O31" s="262"/>
      <c r="P31" s="262"/>
      <c r="W31" s="261">
        <f>ROUND(BB94, 2)</f>
        <v>0</v>
      </c>
      <c r="X31" s="262"/>
      <c r="Y31" s="262"/>
      <c r="Z31" s="262"/>
      <c r="AA31" s="262"/>
      <c r="AB31" s="262"/>
      <c r="AC31" s="262"/>
      <c r="AD31" s="262"/>
      <c r="AE31" s="262"/>
      <c r="AK31" s="261">
        <v>0</v>
      </c>
      <c r="AL31" s="262"/>
      <c r="AM31" s="262"/>
      <c r="AN31" s="262"/>
      <c r="AO31" s="262"/>
      <c r="AR31" s="37"/>
      <c r="BE31" s="270"/>
    </row>
    <row r="32" spans="1:71" s="3" customFormat="1" ht="14.5" hidden="1" customHeight="1">
      <c r="B32" s="37"/>
      <c r="F32" s="27" t="s">
        <v>44</v>
      </c>
      <c r="L32" s="263">
        <v>0.12</v>
      </c>
      <c r="M32" s="262"/>
      <c r="N32" s="262"/>
      <c r="O32" s="262"/>
      <c r="P32" s="262"/>
      <c r="W32" s="261">
        <f>ROUND(BC94, 2)</f>
        <v>0</v>
      </c>
      <c r="X32" s="262"/>
      <c r="Y32" s="262"/>
      <c r="Z32" s="262"/>
      <c r="AA32" s="262"/>
      <c r="AB32" s="262"/>
      <c r="AC32" s="262"/>
      <c r="AD32" s="262"/>
      <c r="AE32" s="262"/>
      <c r="AK32" s="261">
        <v>0</v>
      </c>
      <c r="AL32" s="262"/>
      <c r="AM32" s="262"/>
      <c r="AN32" s="262"/>
      <c r="AO32" s="262"/>
      <c r="AR32" s="37"/>
      <c r="BE32" s="270"/>
    </row>
    <row r="33" spans="1:57" s="3" customFormat="1" ht="14.5" hidden="1" customHeight="1">
      <c r="B33" s="37"/>
      <c r="F33" s="27" t="s">
        <v>45</v>
      </c>
      <c r="L33" s="263">
        <v>0</v>
      </c>
      <c r="M33" s="262"/>
      <c r="N33" s="262"/>
      <c r="O33" s="262"/>
      <c r="P33" s="262"/>
      <c r="W33" s="261">
        <f>ROUND(BD94, 2)</f>
        <v>0</v>
      </c>
      <c r="X33" s="262"/>
      <c r="Y33" s="262"/>
      <c r="Z33" s="262"/>
      <c r="AA33" s="262"/>
      <c r="AB33" s="262"/>
      <c r="AC33" s="262"/>
      <c r="AD33" s="262"/>
      <c r="AE33" s="262"/>
      <c r="AK33" s="261">
        <v>0</v>
      </c>
      <c r="AL33" s="262"/>
      <c r="AM33" s="262"/>
      <c r="AN33" s="262"/>
      <c r="AO33" s="262"/>
      <c r="AR33" s="37"/>
      <c r="BE33" s="270"/>
    </row>
    <row r="34" spans="1:57" s="2" customFormat="1" ht="7" customHeight="1">
      <c r="A34" s="32"/>
      <c r="B34" s="33"/>
      <c r="C34" s="32"/>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3"/>
      <c r="BE34" s="269"/>
    </row>
    <row r="35" spans="1:57" s="2" customFormat="1" ht="25.9" customHeight="1">
      <c r="A35" s="32"/>
      <c r="B35" s="33"/>
      <c r="C35" s="38"/>
      <c r="D35" s="39" t="s">
        <v>46</v>
      </c>
      <c r="E35" s="40"/>
      <c r="F35" s="40"/>
      <c r="G35" s="40"/>
      <c r="H35" s="40"/>
      <c r="I35" s="40"/>
      <c r="J35" s="40"/>
      <c r="K35" s="40"/>
      <c r="L35" s="40"/>
      <c r="M35" s="40"/>
      <c r="N35" s="40"/>
      <c r="O35" s="40"/>
      <c r="P35" s="40"/>
      <c r="Q35" s="40"/>
      <c r="R35" s="40"/>
      <c r="S35" s="40"/>
      <c r="T35" s="41" t="s">
        <v>47</v>
      </c>
      <c r="U35" s="40"/>
      <c r="V35" s="40"/>
      <c r="W35" s="40"/>
      <c r="X35" s="267" t="s">
        <v>48</v>
      </c>
      <c r="Y35" s="265"/>
      <c r="Z35" s="265"/>
      <c r="AA35" s="265"/>
      <c r="AB35" s="265"/>
      <c r="AC35" s="40"/>
      <c r="AD35" s="40"/>
      <c r="AE35" s="40"/>
      <c r="AF35" s="40"/>
      <c r="AG35" s="40"/>
      <c r="AH35" s="40"/>
      <c r="AI35" s="40"/>
      <c r="AJ35" s="40"/>
      <c r="AK35" s="264">
        <f>SUM(AK26:AK33)</f>
        <v>0</v>
      </c>
      <c r="AL35" s="265"/>
      <c r="AM35" s="265"/>
      <c r="AN35" s="265"/>
      <c r="AO35" s="266"/>
      <c r="AP35" s="38"/>
      <c r="AQ35" s="38"/>
      <c r="AR35" s="33"/>
      <c r="BE35" s="32"/>
    </row>
    <row r="36" spans="1:57" s="2" customFormat="1" ht="7" customHeight="1">
      <c r="A36" s="32"/>
      <c r="B36" s="33"/>
      <c r="C36" s="32"/>
      <c r="D36" s="32"/>
      <c r="E36" s="32"/>
      <c r="F36" s="32"/>
      <c r="G36" s="32"/>
      <c r="H36" s="32"/>
      <c r="I36" s="3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3"/>
      <c r="BE36" s="32"/>
    </row>
    <row r="37" spans="1:57" s="2" customFormat="1" ht="14.5" customHeight="1">
      <c r="A37" s="32"/>
      <c r="B37" s="33"/>
      <c r="C37" s="32"/>
      <c r="D37" s="32"/>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3"/>
      <c r="BE37" s="32"/>
    </row>
    <row r="38" spans="1:57" s="1" customFormat="1" ht="14.5" customHeight="1">
      <c r="B38" s="20"/>
      <c r="AR38" s="20"/>
    </row>
    <row r="39" spans="1:57" s="1" customFormat="1" ht="14.5" customHeight="1">
      <c r="B39" s="20"/>
      <c r="AR39" s="20"/>
    </row>
    <row r="40" spans="1:57" s="1" customFormat="1" ht="14.5" customHeight="1">
      <c r="B40" s="20"/>
      <c r="AR40" s="20"/>
    </row>
    <row r="41" spans="1:57" s="1" customFormat="1" ht="14.5" customHeight="1">
      <c r="B41" s="20"/>
      <c r="AR41" s="20"/>
    </row>
    <row r="42" spans="1:57" s="1" customFormat="1" ht="14.5" customHeight="1">
      <c r="B42" s="20"/>
      <c r="AR42" s="20"/>
    </row>
    <row r="43" spans="1:57" s="1" customFormat="1" ht="14.5" customHeight="1">
      <c r="B43" s="20"/>
      <c r="AR43" s="20"/>
    </row>
    <row r="44" spans="1:57" s="1" customFormat="1" ht="14.5" customHeight="1">
      <c r="B44" s="20"/>
      <c r="AR44" s="20"/>
    </row>
    <row r="45" spans="1:57" s="1" customFormat="1" ht="14.5" customHeight="1">
      <c r="B45" s="20"/>
      <c r="AR45" s="20"/>
    </row>
    <row r="46" spans="1:57" s="1" customFormat="1" ht="14.5" customHeight="1">
      <c r="B46" s="20"/>
      <c r="AR46" s="20"/>
    </row>
    <row r="47" spans="1:57" s="1" customFormat="1" ht="14.5" customHeight="1">
      <c r="B47" s="20"/>
      <c r="AR47" s="20"/>
    </row>
    <row r="48" spans="1:57" s="1" customFormat="1" ht="14.5" customHeight="1">
      <c r="B48" s="20"/>
      <c r="AR48" s="20"/>
    </row>
    <row r="49" spans="1:57" s="2" customFormat="1" ht="14.5" customHeight="1">
      <c r="B49" s="42"/>
      <c r="D49" s="43" t="s">
        <v>49</v>
      </c>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3" t="s">
        <v>50</v>
      </c>
      <c r="AI49" s="44"/>
      <c r="AJ49" s="44"/>
      <c r="AK49" s="44"/>
      <c r="AL49" s="44"/>
      <c r="AM49" s="44"/>
      <c r="AN49" s="44"/>
      <c r="AO49" s="44"/>
      <c r="AR49" s="42"/>
    </row>
    <row r="50" spans="1:57">
      <c r="B50" s="20"/>
      <c r="AR50" s="20"/>
    </row>
    <row r="51" spans="1:57">
      <c r="B51" s="20"/>
      <c r="AR51" s="20"/>
    </row>
    <row r="52" spans="1:57">
      <c r="B52" s="20"/>
      <c r="AR52" s="20"/>
    </row>
    <row r="53" spans="1:57">
      <c r="B53" s="20"/>
      <c r="AR53" s="20"/>
    </row>
    <row r="54" spans="1:57">
      <c r="B54" s="20"/>
      <c r="AR54" s="20"/>
    </row>
    <row r="55" spans="1:57">
      <c r="B55" s="20"/>
      <c r="AR55" s="20"/>
    </row>
    <row r="56" spans="1:57">
      <c r="B56" s="20"/>
      <c r="AR56" s="20"/>
    </row>
    <row r="57" spans="1:57">
      <c r="B57" s="20"/>
      <c r="AR57" s="20"/>
    </row>
    <row r="58" spans="1:57">
      <c r="B58" s="20"/>
      <c r="AR58" s="20"/>
    </row>
    <row r="59" spans="1:57">
      <c r="B59" s="20"/>
      <c r="AR59" s="20"/>
    </row>
    <row r="60" spans="1:57" s="2" customFormat="1" ht="12.5">
      <c r="A60" s="32"/>
      <c r="B60" s="33"/>
      <c r="C60" s="32"/>
      <c r="D60" s="45" t="s">
        <v>51</v>
      </c>
      <c r="E60" s="35"/>
      <c r="F60" s="35"/>
      <c r="G60" s="35"/>
      <c r="H60" s="35"/>
      <c r="I60" s="35"/>
      <c r="J60" s="35"/>
      <c r="K60" s="35"/>
      <c r="L60" s="35"/>
      <c r="M60" s="35"/>
      <c r="N60" s="35"/>
      <c r="O60" s="35"/>
      <c r="P60" s="35"/>
      <c r="Q60" s="35"/>
      <c r="R60" s="35"/>
      <c r="S60" s="35"/>
      <c r="T60" s="35"/>
      <c r="U60" s="35"/>
      <c r="V60" s="45" t="s">
        <v>52</v>
      </c>
      <c r="W60" s="35"/>
      <c r="X60" s="35"/>
      <c r="Y60" s="35"/>
      <c r="Z60" s="35"/>
      <c r="AA60" s="35"/>
      <c r="AB60" s="35"/>
      <c r="AC60" s="35"/>
      <c r="AD60" s="35"/>
      <c r="AE60" s="35"/>
      <c r="AF60" s="35"/>
      <c r="AG60" s="35"/>
      <c r="AH60" s="45" t="s">
        <v>51</v>
      </c>
      <c r="AI60" s="35"/>
      <c r="AJ60" s="35"/>
      <c r="AK60" s="35"/>
      <c r="AL60" s="35"/>
      <c r="AM60" s="45" t="s">
        <v>52</v>
      </c>
      <c r="AN60" s="35"/>
      <c r="AO60" s="35"/>
      <c r="AP60" s="32"/>
      <c r="AQ60" s="32"/>
      <c r="AR60" s="33"/>
      <c r="BE60" s="32"/>
    </row>
    <row r="61" spans="1:57">
      <c r="B61" s="20"/>
      <c r="AR61" s="20"/>
    </row>
    <row r="62" spans="1:57">
      <c r="B62" s="20"/>
      <c r="AR62" s="20"/>
    </row>
    <row r="63" spans="1:57">
      <c r="B63" s="20"/>
      <c r="AR63" s="20"/>
    </row>
    <row r="64" spans="1:57" s="2" customFormat="1" ht="13">
      <c r="A64" s="32"/>
      <c r="B64" s="33"/>
      <c r="C64" s="32"/>
      <c r="D64" s="43" t="s">
        <v>53</v>
      </c>
      <c r="E64" s="46"/>
      <c r="F64" s="46"/>
      <c r="G64" s="46"/>
      <c r="H64" s="46"/>
      <c r="I64" s="46"/>
      <c r="J64" s="46"/>
      <c r="K64" s="46"/>
      <c r="L64" s="46"/>
      <c r="M64" s="46"/>
      <c r="N64" s="46"/>
      <c r="O64" s="46"/>
      <c r="P64" s="46"/>
      <c r="Q64" s="46"/>
      <c r="R64" s="46"/>
      <c r="S64" s="46"/>
      <c r="T64" s="46"/>
      <c r="U64" s="46"/>
      <c r="V64" s="46"/>
      <c r="W64" s="46"/>
      <c r="X64" s="46"/>
      <c r="Y64" s="46"/>
      <c r="Z64" s="46"/>
      <c r="AA64" s="46"/>
      <c r="AB64" s="46"/>
      <c r="AC64" s="46"/>
      <c r="AD64" s="46"/>
      <c r="AE64" s="46"/>
      <c r="AF64" s="46"/>
      <c r="AG64" s="46"/>
      <c r="AH64" s="43" t="s">
        <v>54</v>
      </c>
      <c r="AI64" s="46"/>
      <c r="AJ64" s="46"/>
      <c r="AK64" s="46"/>
      <c r="AL64" s="46"/>
      <c r="AM64" s="46"/>
      <c r="AN64" s="46"/>
      <c r="AO64" s="46"/>
      <c r="AP64" s="32"/>
      <c r="AQ64" s="32"/>
      <c r="AR64" s="33"/>
      <c r="BE64" s="32"/>
    </row>
    <row r="65" spans="1:57">
      <c r="B65" s="20"/>
      <c r="AR65" s="20"/>
    </row>
    <row r="66" spans="1:57">
      <c r="B66" s="20"/>
      <c r="AR66" s="20"/>
    </row>
    <row r="67" spans="1:57">
      <c r="B67" s="20"/>
      <c r="AR67" s="20"/>
    </row>
    <row r="68" spans="1:57">
      <c r="B68" s="20"/>
      <c r="AR68" s="20"/>
    </row>
    <row r="69" spans="1:57">
      <c r="B69" s="20"/>
      <c r="AR69" s="20"/>
    </row>
    <row r="70" spans="1:57">
      <c r="B70" s="20"/>
      <c r="AR70" s="20"/>
    </row>
    <row r="71" spans="1:57">
      <c r="B71" s="20"/>
      <c r="AR71" s="20"/>
    </row>
    <row r="72" spans="1:57">
      <c r="B72" s="20"/>
      <c r="AR72" s="20"/>
    </row>
    <row r="73" spans="1:57">
      <c r="B73" s="20"/>
      <c r="AR73" s="20"/>
    </row>
    <row r="74" spans="1:57">
      <c r="B74" s="20"/>
      <c r="AR74" s="20"/>
    </row>
    <row r="75" spans="1:57" s="2" customFormat="1" ht="12.5">
      <c r="A75" s="32"/>
      <c r="B75" s="33"/>
      <c r="C75" s="32"/>
      <c r="D75" s="45" t="s">
        <v>51</v>
      </c>
      <c r="E75" s="35"/>
      <c r="F75" s="35"/>
      <c r="G75" s="35"/>
      <c r="H75" s="35"/>
      <c r="I75" s="35"/>
      <c r="J75" s="35"/>
      <c r="K75" s="35"/>
      <c r="L75" s="35"/>
      <c r="M75" s="35"/>
      <c r="N75" s="35"/>
      <c r="O75" s="35"/>
      <c r="P75" s="35"/>
      <c r="Q75" s="35"/>
      <c r="R75" s="35"/>
      <c r="S75" s="35"/>
      <c r="T75" s="35"/>
      <c r="U75" s="35"/>
      <c r="V75" s="45" t="s">
        <v>52</v>
      </c>
      <c r="W75" s="35"/>
      <c r="X75" s="35"/>
      <c r="Y75" s="35"/>
      <c r="Z75" s="35"/>
      <c r="AA75" s="35"/>
      <c r="AB75" s="35"/>
      <c r="AC75" s="35"/>
      <c r="AD75" s="35"/>
      <c r="AE75" s="35"/>
      <c r="AF75" s="35"/>
      <c r="AG75" s="35"/>
      <c r="AH75" s="45" t="s">
        <v>51</v>
      </c>
      <c r="AI75" s="35"/>
      <c r="AJ75" s="35"/>
      <c r="AK75" s="35"/>
      <c r="AL75" s="35"/>
      <c r="AM75" s="45" t="s">
        <v>52</v>
      </c>
      <c r="AN75" s="35"/>
      <c r="AO75" s="35"/>
      <c r="AP75" s="32"/>
      <c r="AQ75" s="32"/>
      <c r="AR75" s="33"/>
      <c r="BE75" s="32"/>
    </row>
    <row r="76" spans="1:57" s="2" customFormat="1">
      <c r="A76" s="32"/>
      <c r="B76" s="33"/>
      <c r="C76" s="32"/>
      <c r="D76" s="32"/>
      <c r="E76" s="32"/>
      <c r="F76" s="32"/>
      <c r="G76" s="32"/>
      <c r="H76" s="32"/>
      <c r="I76" s="32"/>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3"/>
      <c r="BE76" s="32"/>
    </row>
    <row r="77" spans="1:57" s="2" customFormat="1" ht="7" customHeight="1">
      <c r="A77" s="32"/>
      <c r="B77" s="47"/>
      <c r="C77" s="48"/>
      <c r="D77" s="48"/>
      <c r="E77" s="48"/>
      <c r="F77" s="48"/>
      <c r="G77" s="48"/>
      <c r="H77" s="48"/>
      <c r="I77" s="48"/>
      <c r="J77" s="48"/>
      <c r="K77" s="48"/>
      <c r="L77" s="48"/>
      <c r="M77" s="48"/>
      <c r="N77" s="48"/>
      <c r="O77" s="48"/>
      <c r="P77" s="48"/>
      <c r="Q77" s="48"/>
      <c r="R77" s="48"/>
      <c r="S77" s="48"/>
      <c r="T77" s="48"/>
      <c r="U77" s="48"/>
      <c r="V77" s="48"/>
      <c r="W77" s="48"/>
      <c r="X77" s="48"/>
      <c r="Y77" s="48"/>
      <c r="Z77" s="48"/>
      <c r="AA77" s="48"/>
      <c r="AB77" s="48"/>
      <c r="AC77" s="48"/>
      <c r="AD77" s="48"/>
      <c r="AE77" s="48"/>
      <c r="AF77" s="48"/>
      <c r="AG77" s="48"/>
      <c r="AH77" s="48"/>
      <c r="AI77" s="48"/>
      <c r="AJ77" s="48"/>
      <c r="AK77" s="48"/>
      <c r="AL77" s="48"/>
      <c r="AM77" s="48"/>
      <c r="AN77" s="48"/>
      <c r="AO77" s="48"/>
      <c r="AP77" s="48"/>
      <c r="AQ77" s="48"/>
      <c r="AR77" s="33"/>
      <c r="BE77" s="32"/>
    </row>
    <row r="81" spans="1:91" s="2" customFormat="1" ht="7" customHeight="1">
      <c r="A81" s="32"/>
      <c r="B81" s="49"/>
      <c r="C81" s="50"/>
      <c r="D81" s="50"/>
      <c r="E81" s="50"/>
      <c r="F81" s="50"/>
      <c r="G81" s="50"/>
      <c r="H81" s="50"/>
      <c r="I81" s="50"/>
      <c r="J81" s="50"/>
      <c r="K81" s="50"/>
      <c r="L81" s="50"/>
      <c r="M81" s="50"/>
      <c r="N81" s="50"/>
      <c r="O81" s="50"/>
      <c r="P81" s="50"/>
      <c r="Q81" s="50"/>
      <c r="R81" s="50"/>
      <c r="S81" s="50"/>
      <c r="T81" s="50"/>
      <c r="U81" s="50"/>
      <c r="V81" s="50"/>
      <c r="W81" s="50"/>
      <c r="X81" s="50"/>
      <c r="Y81" s="50"/>
      <c r="Z81" s="50"/>
      <c r="AA81" s="50"/>
      <c r="AB81" s="50"/>
      <c r="AC81" s="50"/>
      <c r="AD81" s="50"/>
      <c r="AE81" s="50"/>
      <c r="AF81" s="50"/>
      <c r="AG81" s="50"/>
      <c r="AH81" s="50"/>
      <c r="AI81" s="50"/>
      <c r="AJ81" s="50"/>
      <c r="AK81" s="50"/>
      <c r="AL81" s="50"/>
      <c r="AM81" s="50"/>
      <c r="AN81" s="50"/>
      <c r="AO81" s="50"/>
      <c r="AP81" s="50"/>
      <c r="AQ81" s="50"/>
      <c r="AR81" s="33"/>
      <c r="BE81" s="32"/>
    </row>
    <row r="82" spans="1:91" s="2" customFormat="1" ht="25" customHeight="1">
      <c r="A82" s="32"/>
      <c r="B82" s="33"/>
      <c r="C82" s="21" t="s">
        <v>55</v>
      </c>
      <c r="D82" s="32"/>
      <c r="E82" s="32"/>
      <c r="F82" s="32"/>
      <c r="G82" s="32"/>
      <c r="H82" s="32"/>
      <c r="I82" s="3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3"/>
      <c r="BE82" s="32"/>
    </row>
    <row r="83" spans="1:91" s="2" customFormat="1" ht="7" customHeight="1">
      <c r="A83" s="32"/>
      <c r="B83" s="33"/>
      <c r="C83" s="32"/>
      <c r="D83" s="32"/>
      <c r="E83" s="32"/>
      <c r="F83" s="32"/>
      <c r="G83" s="32"/>
      <c r="H83" s="32"/>
      <c r="I83" s="32"/>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3"/>
      <c r="BE83" s="32"/>
    </row>
    <row r="84" spans="1:91" s="4" customFormat="1" ht="12" customHeight="1">
      <c r="B84" s="51"/>
      <c r="C84" s="27" t="s">
        <v>13</v>
      </c>
      <c r="L84" s="4" t="str">
        <f>K5</f>
        <v>04425</v>
      </c>
      <c r="AR84" s="51"/>
    </row>
    <row r="85" spans="1:91" s="5" customFormat="1" ht="37" customHeight="1">
      <c r="B85" s="52"/>
      <c r="C85" s="53" t="s">
        <v>16</v>
      </c>
      <c r="L85" s="281" t="str">
        <f>K6</f>
        <v>KAPLE SV VÁCLAVA VONOKLASY Na Návsi, Vonoklasy</v>
      </c>
      <c r="M85" s="282"/>
      <c r="N85" s="282"/>
      <c r="O85" s="282"/>
      <c r="P85" s="282"/>
      <c r="Q85" s="282"/>
      <c r="R85" s="282"/>
      <c r="S85" s="282"/>
      <c r="T85" s="282"/>
      <c r="U85" s="282"/>
      <c r="V85" s="282"/>
      <c r="W85" s="282"/>
      <c r="X85" s="282"/>
      <c r="Y85" s="282"/>
      <c r="Z85" s="282"/>
      <c r="AA85" s="282"/>
      <c r="AB85" s="282"/>
      <c r="AC85" s="282"/>
      <c r="AD85" s="282"/>
      <c r="AE85" s="282"/>
      <c r="AF85" s="282"/>
      <c r="AG85" s="282"/>
      <c r="AH85" s="282"/>
      <c r="AI85" s="282"/>
      <c r="AJ85" s="282"/>
      <c r="AR85" s="52"/>
    </row>
    <row r="86" spans="1:91" s="2" customFormat="1" ht="7" customHeight="1">
      <c r="A86" s="32"/>
      <c r="B86" s="33"/>
      <c r="C86" s="32"/>
      <c r="D86" s="32"/>
      <c r="E86" s="32"/>
      <c r="F86" s="32"/>
      <c r="G86" s="32"/>
      <c r="H86" s="32"/>
      <c r="I86" s="32"/>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3"/>
      <c r="BE86" s="32"/>
    </row>
    <row r="87" spans="1:91" s="2" customFormat="1" ht="12" customHeight="1">
      <c r="A87" s="32"/>
      <c r="B87" s="33"/>
      <c r="C87" s="27" t="s">
        <v>20</v>
      </c>
      <c r="D87" s="32"/>
      <c r="E87" s="32"/>
      <c r="F87" s="32"/>
      <c r="G87" s="32"/>
      <c r="H87" s="32"/>
      <c r="I87" s="32"/>
      <c r="J87" s="32"/>
      <c r="K87" s="32"/>
      <c r="L87" s="54" t="str">
        <f>IF(K8="","",K8)</f>
        <v>Vonoklasy</v>
      </c>
      <c r="M87" s="32"/>
      <c r="N87" s="32"/>
      <c r="O87" s="32"/>
      <c r="P87" s="32"/>
      <c r="Q87" s="32"/>
      <c r="R87" s="32"/>
      <c r="S87" s="32"/>
      <c r="T87" s="32"/>
      <c r="U87" s="32"/>
      <c r="V87" s="32"/>
      <c r="W87" s="32"/>
      <c r="X87" s="32"/>
      <c r="Y87" s="32"/>
      <c r="Z87" s="32"/>
      <c r="AA87" s="32"/>
      <c r="AB87" s="32"/>
      <c r="AC87" s="32"/>
      <c r="AD87" s="32"/>
      <c r="AE87" s="32"/>
      <c r="AF87" s="32"/>
      <c r="AG87" s="32"/>
      <c r="AH87" s="32"/>
      <c r="AI87" s="27" t="s">
        <v>22</v>
      </c>
      <c r="AJ87" s="32"/>
      <c r="AK87" s="32"/>
      <c r="AL87" s="32"/>
      <c r="AM87" s="283" t="str">
        <f>IF(AN8= "","",AN8)</f>
        <v>20. 8. 2025</v>
      </c>
      <c r="AN87" s="283"/>
      <c r="AO87" s="32"/>
      <c r="AP87" s="32"/>
      <c r="AQ87" s="32"/>
      <c r="AR87" s="33"/>
      <c r="BE87" s="32"/>
    </row>
    <row r="88" spans="1:91" s="2" customFormat="1" ht="7" customHeight="1">
      <c r="A88" s="32"/>
      <c r="B88" s="33"/>
      <c r="C88" s="32"/>
      <c r="D88" s="32"/>
      <c r="E88" s="32"/>
      <c r="F88" s="32"/>
      <c r="G88" s="32"/>
      <c r="H88" s="32"/>
      <c r="I88" s="3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3"/>
      <c r="BE88" s="32"/>
    </row>
    <row r="89" spans="1:91" s="2" customFormat="1" ht="15.25" customHeight="1">
      <c r="A89" s="32"/>
      <c r="B89" s="33"/>
      <c r="C89" s="27" t="s">
        <v>24</v>
      </c>
      <c r="D89" s="32"/>
      <c r="E89" s="32"/>
      <c r="F89" s="32"/>
      <c r="G89" s="32"/>
      <c r="H89" s="32"/>
      <c r="I89" s="32"/>
      <c r="J89" s="32"/>
      <c r="K89" s="32"/>
      <c r="L89" s="4" t="str">
        <f>IF(E11= "","",E11)</f>
        <v xml:space="preserve"> </v>
      </c>
      <c r="M89" s="32"/>
      <c r="N89" s="32"/>
      <c r="O89" s="32"/>
      <c r="P89" s="32"/>
      <c r="Q89" s="32"/>
      <c r="R89" s="32"/>
      <c r="S89" s="32"/>
      <c r="T89" s="32"/>
      <c r="U89" s="32"/>
      <c r="V89" s="32"/>
      <c r="W89" s="32"/>
      <c r="X89" s="32"/>
      <c r="Y89" s="32"/>
      <c r="Z89" s="32"/>
      <c r="AA89" s="32"/>
      <c r="AB89" s="32"/>
      <c r="AC89" s="32"/>
      <c r="AD89" s="32"/>
      <c r="AE89" s="32"/>
      <c r="AF89" s="32"/>
      <c r="AG89" s="32"/>
      <c r="AH89" s="32"/>
      <c r="AI89" s="27" t="s">
        <v>30</v>
      </c>
      <c r="AJ89" s="32"/>
      <c r="AK89" s="32"/>
      <c r="AL89" s="32"/>
      <c r="AM89" s="284" t="str">
        <f>IF(E17="","",E17)</f>
        <v>Ing.arch.Ester Miluničová</v>
      </c>
      <c r="AN89" s="285"/>
      <c r="AO89" s="285"/>
      <c r="AP89" s="285"/>
      <c r="AQ89" s="32"/>
      <c r="AR89" s="33"/>
      <c r="AS89" s="289" t="s">
        <v>56</v>
      </c>
      <c r="AT89" s="290"/>
      <c r="AU89" s="56"/>
      <c r="AV89" s="56"/>
      <c r="AW89" s="56"/>
      <c r="AX89" s="56"/>
      <c r="AY89" s="56"/>
      <c r="AZ89" s="56"/>
      <c r="BA89" s="56"/>
      <c r="BB89" s="56"/>
      <c r="BC89" s="56"/>
      <c r="BD89" s="57"/>
      <c r="BE89" s="32"/>
    </row>
    <row r="90" spans="1:91" s="2" customFormat="1" ht="15.25" customHeight="1">
      <c r="A90" s="32"/>
      <c r="B90" s="33"/>
      <c r="C90" s="27" t="s">
        <v>28</v>
      </c>
      <c r="D90" s="32"/>
      <c r="E90" s="32"/>
      <c r="F90" s="32"/>
      <c r="G90" s="32"/>
      <c r="H90" s="32"/>
      <c r="I90" s="32"/>
      <c r="J90" s="32"/>
      <c r="K90" s="32"/>
      <c r="L90" s="4" t="str">
        <f>IF(E14= "Vyplň údaj","",E14)</f>
        <v/>
      </c>
      <c r="M90" s="32"/>
      <c r="N90" s="32"/>
      <c r="O90" s="32"/>
      <c r="P90" s="32"/>
      <c r="Q90" s="32"/>
      <c r="R90" s="32"/>
      <c r="S90" s="32"/>
      <c r="T90" s="32"/>
      <c r="U90" s="32"/>
      <c r="V90" s="32"/>
      <c r="W90" s="32"/>
      <c r="X90" s="32"/>
      <c r="Y90" s="32"/>
      <c r="Z90" s="32"/>
      <c r="AA90" s="32"/>
      <c r="AB90" s="32"/>
      <c r="AC90" s="32"/>
      <c r="AD90" s="32"/>
      <c r="AE90" s="32"/>
      <c r="AF90" s="32"/>
      <c r="AG90" s="32"/>
      <c r="AH90" s="32"/>
      <c r="AI90" s="27" t="s">
        <v>33</v>
      </c>
      <c r="AJ90" s="32"/>
      <c r="AK90" s="32"/>
      <c r="AL90" s="32"/>
      <c r="AM90" s="284" t="str">
        <f>IF(E20="","",E20)</f>
        <v>Hana Pejšová</v>
      </c>
      <c r="AN90" s="285"/>
      <c r="AO90" s="285"/>
      <c r="AP90" s="285"/>
      <c r="AQ90" s="32"/>
      <c r="AR90" s="33"/>
      <c r="AS90" s="291"/>
      <c r="AT90" s="292"/>
      <c r="AU90" s="58"/>
      <c r="AV90" s="58"/>
      <c r="AW90" s="58"/>
      <c r="AX90" s="58"/>
      <c r="AY90" s="58"/>
      <c r="AZ90" s="58"/>
      <c r="BA90" s="58"/>
      <c r="BB90" s="58"/>
      <c r="BC90" s="58"/>
      <c r="BD90" s="59"/>
      <c r="BE90" s="32"/>
    </row>
    <row r="91" spans="1:91" s="2" customFormat="1" ht="10.9" customHeight="1">
      <c r="A91" s="32"/>
      <c r="B91" s="33"/>
      <c r="C91" s="32"/>
      <c r="D91" s="32"/>
      <c r="E91" s="32"/>
      <c r="F91" s="32"/>
      <c r="G91" s="32"/>
      <c r="H91" s="32"/>
      <c r="I91" s="3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3"/>
      <c r="AS91" s="291"/>
      <c r="AT91" s="292"/>
      <c r="AU91" s="58"/>
      <c r="AV91" s="58"/>
      <c r="AW91" s="58"/>
      <c r="AX91" s="58"/>
      <c r="AY91" s="58"/>
      <c r="AZ91" s="58"/>
      <c r="BA91" s="58"/>
      <c r="BB91" s="58"/>
      <c r="BC91" s="58"/>
      <c r="BD91" s="59"/>
      <c r="BE91" s="32"/>
    </row>
    <row r="92" spans="1:91" s="2" customFormat="1" ht="29.25" customHeight="1">
      <c r="A92" s="32"/>
      <c r="B92" s="33"/>
      <c r="C92" s="293" t="s">
        <v>57</v>
      </c>
      <c r="D92" s="294"/>
      <c r="E92" s="294"/>
      <c r="F92" s="294"/>
      <c r="G92" s="294"/>
      <c r="H92" s="60"/>
      <c r="I92" s="296" t="s">
        <v>58</v>
      </c>
      <c r="J92" s="294"/>
      <c r="K92" s="294"/>
      <c r="L92" s="294"/>
      <c r="M92" s="294"/>
      <c r="N92" s="294"/>
      <c r="O92" s="294"/>
      <c r="P92" s="294"/>
      <c r="Q92" s="294"/>
      <c r="R92" s="294"/>
      <c r="S92" s="294"/>
      <c r="T92" s="294"/>
      <c r="U92" s="294"/>
      <c r="V92" s="294"/>
      <c r="W92" s="294"/>
      <c r="X92" s="294"/>
      <c r="Y92" s="294"/>
      <c r="Z92" s="294"/>
      <c r="AA92" s="294"/>
      <c r="AB92" s="294"/>
      <c r="AC92" s="294"/>
      <c r="AD92" s="294"/>
      <c r="AE92" s="294"/>
      <c r="AF92" s="294"/>
      <c r="AG92" s="295" t="s">
        <v>59</v>
      </c>
      <c r="AH92" s="294"/>
      <c r="AI92" s="294"/>
      <c r="AJ92" s="294"/>
      <c r="AK92" s="294"/>
      <c r="AL92" s="294"/>
      <c r="AM92" s="294"/>
      <c r="AN92" s="296" t="s">
        <v>60</v>
      </c>
      <c r="AO92" s="294"/>
      <c r="AP92" s="297"/>
      <c r="AQ92" s="61" t="s">
        <v>61</v>
      </c>
      <c r="AR92" s="33"/>
      <c r="AS92" s="62" t="s">
        <v>62</v>
      </c>
      <c r="AT92" s="63" t="s">
        <v>63</v>
      </c>
      <c r="AU92" s="63" t="s">
        <v>64</v>
      </c>
      <c r="AV92" s="63" t="s">
        <v>65</v>
      </c>
      <c r="AW92" s="63" t="s">
        <v>66</v>
      </c>
      <c r="AX92" s="63" t="s">
        <v>67</v>
      </c>
      <c r="AY92" s="63" t="s">
        <v>68</v>
      </c>
      <c r="AZ92" s="63" t="s">
        <v>69</v>
      </c>
      <c r="BA92" s="63" t="s">
        <v>70</v>
      </c>
      <c r="BB92" s="63" t="s">
        <v>71</v>
      </c>
      <c r="BC92" s="63" t="s">
        <v>72</v>
      </c>
      <c r="BD92" s="64" t="s">
        <v>73</v>
      </c>
      <c r="BE92" s="32"/>
    </row>
    <row r="93" spans="1:91" s="2" customFormat="1" ht="10.9" customHeight="1">
      <c r="A93" s="32"/>
      <c r="B93" s="33"/>
      <c r="C93" s="32"/>
      <c r="D93" s="32"/>
      <c r="E93" s="32"/>
      <c r="F93" s="32"/>
      <c r="G93" s="32"/>
      <c r="H93" s="32"/>
      <c r="I93" s="32"/>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3"/>
      <c r="AS93" s="65"/>
      <c r="AT93" s="66"/>
      <c r="AU93" s="66"/>
      <c r="AV93" s="66"/>
      <c r="AW93" s="66"/>
      <c r="AX93" s="66"/>
      <c r="AY93" s="66"/>
      <c r="AZ93" s="66"/>
      <c r="BA93" s="66"/>
      <c r="BB93" s="66"/>
      <c r="BC93" s="66"/>
      <c r="BD93" s="67"/>
      <c r="BE93" s="32"/>
    </row>
    <row r="94" spans="1:91" s="6" customFormat="1" ht="32.5" customHeight="1">
      <c r="B94" s="68"/>
      <c r="C94" s="69" t="s">
        <v>74</v>
      </c>
      <c r="D94" s="70"/>
      <c r="E94" s="70"/>
      <c r="F94" s="70"/>
      <c r="G94" s="70"/>
      <c r="H94" s="70"/>
      <c r="I94" s="70"/>
      <c r="J94" s="70"/>
      <c r="K94" s="70"/>
      <c r="L94" s="70"/>
      <c r="M94" s="70"/>
      <c r="N94" s="70"/>
      <c r="O94" s="70"/>
      <c r="P94" s="70"/>
      <c r="Q94" s="70"/>
      <c r="R94" s="70"/>
      <c r="S94" s="70"/>
      <c r="T94" s="70"/>
      <c r="U94" s="70"/>
      <c r="V94" s="70"/>
      <c r="W94" s="70"/>
      <c r="X94" s="70"/>
      <c r="Y94" s="70"/>
      <c r="Z94" s="70"/>
      <c r="AA94" s="70"/>
      <c r="AB94" s="70"/>
      <c r="AC94" s="70"/>
      <c r="AD94" s="70"/>
      <c r="AE94" s="70"/>
      <c r="AF94" s="70"/>
      <c r="AG94" s="286">
        <f>ROUND(SUM(AG95:AG101),2)</f>
        <v>0</v>
      </c>
      <c r="AH94" s="286"/>
      <c r="AI94" s="286"/>
      <c r="AJ94" s="286"/>
      <c r="AK94" s="286"/>
      <c r="AL94" s="286"/>
      <c r="AM94" s="286"/>
      <c r="AN94" s="287">
        <f>SUM(AG94,AT94)</f>
        <v>0</v>
      </c>
      <c r="AO94" s="287"/>
      <c r="AP94" s="287"/>
      <c r="AQ94" s="72" t="s">
        <v>1</v>
      </c>
      <c r="AR94" s="68"/>
      <c r="AS94" s="73">
        <f>ROUND(SUM(AS95:AS101),2)</f>
        <v>0</v>
      </c>
      <c r="AT94" s="74">
        <f t="shared" ref="AT94:AT101" si="0">ROUND(SUM(AV94:AW94),2)</f>
        <v>0</v>
      </c>
      <c r="AU94" s="75">
        <f>ROUND(SUM(AU95:AU101),5)</f>
        <v>0</v>
      </c>
      <c r="AV94" s="74">
        <f>ROUND(AZ94*L29,2)</f>
        <v>0</v>
      </c>
      <c r="AW94" s="74">
        <f>ROUND(BA94*L30,2)</f>
        <v>0</v>
      </c>
      <c r="AX94" s="74">
        <f>ROUND(BB94*L29,2)</f>
        <v>0</v>
      </c>
      <c r="AY94" s="74">
        <f>ROUND(BC94*L30,2)</f>
        <v>0</v>
      </c>
      <c r="AZ94" s="74">
        <f>ROUND(SUM(AZ95:AZ101),2)</f>
        <v>0</v>
      </c>
      <c r="BA94" s="74">
        <f>ROUND(SUM(BA95:BA101),2)</f>
        <v>0</v>
      </c>
      <c r="BB94" s="74">
        <f>ROUND(SUM(BB95:BB101),2)</f>
        <v>0</v>
      </c>
      <c r="BC94" s="74">
        <f>ROUND(SUM(BC95:BC101),2)</f>
        <v>0</v>
      </c>
      <c r="BD94" s="76">
        <f>ROUND(SUM(BD95:BD101),2)</f>
        <v>0</v>
      </c>
      <c r="BS94" s="77" t="s">
        <v>75</v>
      </c>
      <c r="BT94" s="77" t="s">
        <v>76</v>
      </c>
      <c r="BU94" s="78" t="s">
        <v>77</v>
      </c>
      <c r="BV94" s="77" t="s">
        <v>78</v>
      </c>
      <c r="BW94" s="77" t="s">
        <v>4</v>
      </c>
      <c r="BX94" s="77" t="s">
        <v>79</v>
      </c>
      <c r="CL94" s="77" t="s">
        <v>1</v>
      </c>
    </row>
    <row r="95" spans="1:91" s="7" customFormat="1" ht="16.5" customHeight="1">
      <c r="A95" s="79" t="s">
        <v>80</v>
      </c>
      <c r="B95" s="80"/>
      <c r="C95" s="81"/>
      <c r="D95" s="288" t="s">
        <v>81</v>
      </c>
      <c r="E95" s="288"/>
      <c r="F95" s="288"/>
      <c r="G95" s="288"/>
      <c r="H95" s="288"/>
      <c r="I95" s="82"/>
      <c r="J95" s="288" t="s">
        <v>82</v>
      </c>
      <c r="K95" s="288"/>
      <c r="L95" s="288"/>
      <c r="M95" s="288"/>
      <c r="N95" s="288"/>
      <c r="O95" s="288"/>
      <c r="P95" s="288"/>
      <c r="Q95" s="288"/>
      <c r="R95" s="288"/>
      <c r="S95" s="288"/>
      <c r="T95" s="288"/>
      <c r="U95" s="288"/>
      <c r="V95" s="288"/>
      <c r="W95" s="288"/>
      <c r="X95" s="288"/>
      <c r="Y95" s="288"/>
      <c r="Z95" s="288"/>
      <c r="AA95" s="288"/>
      <c r="AB95" s="288"/>
      <c r="AC95" s="288"/>
      <c r="AD95" s="288"/>
      <c r="AE95" s="288"/>
      <c r="AF95" s="288"/>
      <c r="AG95" s="279">
        <f>'01 - Výměna krovu a střeš...'!J30</f>
        <v>0</v>
      </c>
      <c r="AH95" s="280"/>
      <c r="AI95" s="280"/>
      <c r="AJ95" s="280"/>
      <c r="AK95" s="280"/>
      <c r="AL95" s="280"/>
      <c r="AM95" s="280"/>
      <c r="AN95" s="279">
        <f t="shared" ref="AN95:AN101" si="1">SUM(AG95,AT95)</f>
        <v>0</v>
      </c>
      <c r="AO95" s="280"/>
      <c r="AP95" s="280"/>
      <c r="AQ95" s="83" t="s">
        <v>83</v>
      </c>
      <c r="AR95" s="80"/>
      <c r="AS95" s="84">
        <v>0</v>
      </c>
      <c r="AT95" s="85">
        <f t="shared" si="0"/>
        <v>0</v>
      </c>
      <c r="AU95" s="86">
        <f>'01 - Výměna krovu a střeš...'!P131</f>
        <v>0</v>
      </c>
      <c r="AV95" s="85">
        <f>'01 - Výměna krovu a střeš...'!J33</f>
        <v>0</v>
      </c>
      <c r="AW95" s="85">
        <f>'01 - Výměna krovu a střeš...'!J34</f>
        <v>0</v>
      </c>
      <c r="AX95" s="85">
        <f>'01 - Výměna krovu a střeš...'!J35</f>
        <v>0</v>
      </c>
      <c r="AY95" s="85">
        <f>'01 - Výměna krovu a střeš...'!J36</f>
        <v>0</v>
      </c>
      <c r="AZ95" s="85">
        <f>'01 - Výměna krovu a střeš...'!F33</f>
        <v>0</v>
      </c>
      <c r="BA95" s="85">
        <f>'01 - Výměna krovu a střeš...'!F34</f>
        <v>0</v>
      </c>
      <c r="BB95" s="85">
        <f>'01 - Výměna krovu a střeš...'!F35</f>
        <v>0</v>
      </c>
      <c r="BC95" s="85">
        <f>'01 - Výměna krovu a střeš...'!F36</f>
        <v>0</v>
      </c>
      <c r="BD95" s="87">
        <f>'01 - Výměna krovu a střeš...'!F37</f>
        <v>0</v>
      </c>
      <c r="BT95" s="88" t="s">
        <v>84</v>
      </c>
      <c r="BV95" s="88" t="s">
        <v>78</v>
      </c>
      <c r="BW95" s="88" t="s">
        <v>85</v>
      </c>
      <c r="BX95" s="88" t="s">
        <v>4</v>
      </c>
      <c r="CL95" s="88" t="s">
        <v>1</v>
      </c>
      <c r="CM95" s="88" t="s">
        <v>86</v>
      </c>
    </row>
    <row r="96" spans="1:91" s="7" customFormat="1" ht="16.5" customHeight="1">
      <c r="A96" s="79" t="s">
        <v>80</v>
      </c>
      <c r="B96" s="80"/>
      <c r="C96" s="81"/>
      <c r="D96" s="288" t="s">
        <v>87</v>
      </c>
      <c r="E96" s="288"/>
      <c r="F96" s="288"/>
      <c r="G96" s="288"/>
      <c r="H96" s="288"/>
      <c r="I96" s="82"/>
      <c r="J96" s="288" t="s">
        <v>88</v>
      </c>
      <c r="K96" s="288"/>
      <c r="L96" s="288"/>
      <c r="M96" s="288"/>
      <c r="N96" s="288"/>
      <c r="O96" s="288"/>
      <c r="P96" s="288"/>
      <c r="Q96" s="288"/>
      <c r="R96" s="288"/>
      <c r="S96" s="288"/>
      <c r="T96" s="288"/>
      <c r="U96" s="288"/>
      <c r="V96" s="288"/>
      <c r="W96" s="288"/>
      <c r="X96" s="288"/>
      <c r="Y96" s="288"/>
      <c r="Z96" s="288"/>
      <c r="AA96" s="288"/>
      <c r="AB96" s="288"/>
      <c r="AC96" s="288"/>
      <c r="AD96" s="288"/>
      <c r="AE96" s="288"/>
      <c r="AF96" s="288"/>
      <c r="AG96" s="279">
        <f>'02 - Oprava fasády'!J30</f>
        <v>0</v>
      </c>
      <c r="AH96" s="280"/>
      <c r="AI96" s="280"/>
      <c r="AJ96" s="280"/>
      <c r="AK96" s="280"/>
      <c r="AL96" s="280"/>
      <c r="AM96" s="280"/>
      <c r="AN96" s="279">
        <f t="shared" si="1"/>
        <v>0</v>
      </c>
      <c r="AO96" s="280"/>
      <c r="AP96" s="280"/>
      <c r="AQ96" s="83" t="s">
        <v>83</v>
      </c>
      <c r="AR96" s="80"/>
      <c r="AS96" s="84">
        <v>0</v>
      </c>
      <c r="AT96" s="85">
        <f t="shared" si="0"/>
        <v>0</v>
      </c>
      <c r="AU96" s="86">
        <f>'02 - Oprava fasády'!P128</f>
        <v>0</v>
      </c>
      <c r="AV96" s="85">
        <f>'02 - Oprava fasády'!J33</f>
        <v>0</v>
      </c>
      <c r="AW96" s="85">
        <f>'02 - Oprava fasády'!J34</f>
        <v>0</v>
      </c>
      <c r="AX96" s="85">
        <f>'02 - Oprava fasády'!J35</f>
        <v>0</v>
      </c>
      <c r="AY96" s="85">
        <f>'02 - Oprava fasády'!J36</f>
        <v>0</v>
      </c>
      <c r="AZ96" s="85">
        <f>'02 - Oprava fasády'!F33</f>
        <v>0</v>
      </c>
      <c r="BA96" s="85">
        <f>'02 - Oprava fasády'!F34</f>
        <v>0</v>
      </c>
      <c r="BB96" s="85">
        <f>'02 - Oprava fasády'!F35</f>
        <v>0</v>
      </c>
      <c r="BC96" s="85">
        <f>'02 - Oprava fasády'!F36</f>
        <v>0</v>
      </c>
      <c r="BD96" s="87">
        <f>'02 - Oprava fasády'!F37</f>
        <v>0</v>
      </c>
      <c r="BT96" s="88" t="s">
        <v>84</v>
      </c>
      <c r="BV96" s="88" t="s">
        <v>78</v>
      </c>
      <c r="BW96" s="88" t="s">
        <v>89</v>
      </c>
      <c r="BX96" s="88" t="s">
        <v>4</v>
      </c>
      <c r="CL96" s="88" t="s">
        <v>1</v>
      </c>
      <c r="CM96" s="88" t="s">
        <v>86</v>
      </c>
    </row>
    <row r="97" spans="1:91" s="7" customFormat="1" ht="16.5" customHeight="1">
      <c r="A97" s="79" t="s">
        <v>80</v>
      </c>
      <c r="B97" s="80"/>
      <c r="C97" s="81"/>
      <c r="D97" s="288" t="s">
        <v>90</v>
      </c>
      <c r="E97" s="288"/>
      <c r="F97" s="288"/>
      <c r="G97" s="288"/>
      <c r="H97" s="288"/>
      <c r="I97" s="82"/>
      <c r="J97" s="288" t="s">
        <v>91</v>
      </c>
      <c r="K97" s="288"/>
      <c r="L97" s="288"/>
      <c r="M97" s="288"/>
      <c r="N97" s="288"/>
      <c r="O97" s="288"/>
      <c r="P97" s="288"/>
      <c r="Q97" s="288"/>
      <c r="R97" s="288"/>
      <c r="S97" s="288"/>
      <c r="T97" s="288"/>
      <c r="U97" s="288"/>
      <c r="V97" s="288"/>
      <c r="W97" s="288"/>
      <c r="X97" s="288"/>
      <c r="Y97" s="288"/>
      <c r="Z97" s="288"/>
      <c r="AA97" s="288"/>
      <c r="AB97" s="288"/>
      <c r="AC97" s="288"/>
      <c r="AD97" s="288"/>
      <c r="AE97" s="288"/>
      <c r="AF97" s="288"/>
      <c r="AG97" s="279">
        <f>'03 - Truhlářské konstrukce'!J30</f>
        <v>0</v>
      </c>
      <c r="AH97" s="280"/>
      <c r="AI97" s="280"/>
      <c r="AJ97" s="280"/>
      <c r="AK97" s="280"/>
      <c r="AL97" s="280"/>
      <c r="AM97" s="280"/>
      <c r="AN97" s="279">
        <f t="shared" si="1"/>
        <v>0</v>
      </c>
      <c r="AO97" s="280"/>
      <c r="AP97" s="280"/>
      <c r="AQ97" s="83" t="s">
        <v>83</v>
      </c>
      <c r="AR97" s="80"/>
      <c r="AS97" s="84">
        <v>0</v>
      </c>
      <c r="AT97" s="85">
        <f t="shared" si="0"/>
        <v>0</v>
      </c>
      <c r="AU97" s="86">
        <f>'03 - Truhlářské konstrukce'!P127</f>
        <v>0</v>
      </c>
      <c r="AV97" s="85">
        <f>'03 - Truhlářské konstrukce'!J33</f>
        <v>0</v>
      </c>
      <c r="AW97" s="85">
        <f>'03 - Truhlářské konstrukce'!J34</f>
        <v>0</v>
      </c>
      <c r="AX97" s="85">
        <f>'03 - Truhlářské konstrukce'!J35</f>
        <v>0</v>
      </c>
      <c r="AY97" s="85">
        <f>'03 - Truhlářské konstrukce'!J36</f>
        <v>0</v>
      </c>
      <c r="AZ97" s="85">
        <f>'03 - Truhlářské konstrukce'!F33</f>
        <v>0</v>
      </c>
      <c r="BA97" s="85">
        <f>'03 - Truhlářské konstrukce'!F34</f>
        <v>0</v>
      </c>
      <c r="BB97" s="85">
        <f>'03 - Truhlářské konstrukce'!F35</f>
        <v>0</v>
      </c>
      <c r="BC97" s="85">
        <f>'03 - Truhlářské konstrukce'!F36</f>
        <v>0</v>
      </c>
      <c r="BD97" s="87">
        <f>'03 - Truhlářské konstrukce'!F37</f>
        <v>0</v>
      </c>
      <c r="BT97" s="88" t="s">
        <v>84</v>
      </c>
      <c r="BV97" s="88" t="s">
        <v>78</v>
      </c>
      <c r="BW97" s="88" t="s">
        <v>92</v>
      </c>
      <c r="BX97" s="88" t="s">
        <v>4</v>
      </c>
      <c r="CL97" s="88" t="s">
        <v>1</v>
      </c>
      <c r="CM97" s="88" t="s">
        <v>86</v>
      </c>
    </row>
    <row r="98" spans="1:91" s="7" customFormat="1" ht="16.5" customHeight="1">
      <c r="A98" s="79" t="s">
        <v>80</v>
      </c>
      <c r="B98" s="80"/>
      <c r="C98" s="81"/>
      <c r="D98" s="288" t="s">
        <v>93</v>
      </c>
      <c r="E98" s="288"/>
      <c r="F98" s="288"/>
      <c r="G98" s="288"/>
      <c r="H98" s="288"/>
      <c r="I98" s="82"/>
      <c r="J98" s="288" t="s">
        <v>94</v>
      </c>
      <c r="K98" s="288"/>
      <c r="L98" s="288"/>
      <c r="M98" s="288"/>
      <c r="N98" s="288"/>
      <c r="O98" s="288"/>
      <c r="P98" s="288"/>
      <c r="Q98" s="288"/>
      <c r="R98" s="288"/>
      <c r="S98" s="288"/>
      <c r="T98" s="288"/>
      <c r="U98" s="288"/>
      <c r="V98" s="288"/>
      <c r="W98" s="288"/>
      <c r="X98" s="288"/>
      <c r="Y98" s="288"/>
      <c r="Z98" s="288"/>
      <c r="AA98" s="288"/>
      <c r="AB98" s="288"/>
      <c r="AC98" s="288"/>
      <c r="AD98" s="288"/>
      <c r="AE98" s="288"/>
      <c r="AF98" s="288"/>
      <c r="AG98" s="279">
        <f>'04 - Kamenické konstrukce'!J30</f>
        <v>0</v>
      </c>
      <c r="AH98" s="280"/>
      <c r="AI98" s="280"/>
      <c r="AJ98" s="280"/>
      <c r="AK98" s="280"/>
      <c r="AL98" s="280"/>
      <c r="AM98" s="280"/>
      <c r="AN98" s="279">
        <f t="shared" si="1"/>
        <v>0</v>
      </c>
      <c r="AO98" s="280"/>
      <c r="AP98" s="280"/>
      <c r="AQ98" s="83" t="s">
        <v>83</v>
      </c>
      <c r="AR98" s="80"/>
      <c r="AS98" s="84">
        <v>0</v>
      </c>
      <c r="AT98" s="85">
        <f t="shared" si="0"/>
        <v>0</v>
      </c>
      <c r="AU98" s="86">
        <f>'04 - Kamenické konstrukce'!P123</f>
        <v>0</v>
      </c>
      <c r="AV98" s="85">
        <f>'04 - Kamenické konstrukce'!J33</f>
        <v>0</v>
      </c>
      <c r="AW98" s="85">
        <f>'04 - Kamenické konstrukce'!J34</f>
        <v>0</v>
      </c>
      <c r="AX98" s="85">
        <f>'04 - Kamenické konstrukce'!J35</f>
        <v>0</v>
      </c>
      <c r="AY98" s="85">
        <f>'04 - Kamenické konstrukce'!J36</f>
        <v>0</v>
      </c>
      <c r="AZ98" s="85">
        <f>'04 - Kamenické konstrukce'!F33</f>
        <v>0</v>
      </c>
      <c r="BA98" s="85">
        <f>'04 - Kamenické konstrukce'!F34</f>
        <v>0</v>
      </c>
      <c r="BB98" s="85">
        <f>'04 - Kamenické konstrukce'!F35</f>
        <v>0</v>
      </c>
      <c r="BC98" s="85">
        <f>'04 - Kamenické konstrukce'!F36</f>
        <v>0</v>
      </c>
      <c r="BD98" s="87">
        <f>'04 - Kamenické konstrukce'!F37</f>
        <v>0</v>
      </c>
      <c r="BT98" s="88" t="s">
        <v>84</v>
      </c>
      <c r="BV98" s="88" t="s">
        <v>78</v>
      </c>
      <c r="BW98" s="88" t="s">
        <v>95</v>
      </c>
      <c r="BX98" s="88" t="s">
        <v>4</v>
      </c>
      <c r="CL98" s="88" t="s">
        <v>1</v>
      </c>
      <c r="CM98" s="88" t="s">
        <v>86</v>
      </c>
    </row>
    <row r="99" spans="1:91" s="7" customFormat="1" ht="16.5" customHeight="1">
      <c r="A99" s="79" t="s">
        <v>80</v>
      </c>
      <c r="B99" s="80"/>
      <c r="C99" s="81"/>
      <c r="D99" s="288" t="s">
        <v>96</v>
      </c>
      <c r="E99" s="288"/>
      <c r="F99" s="288"/>
      <c r="G99" s="288"/>
      <c r="H99" s="288"/>
      <c r="I99" s="82"/>
      <c r="J99" s="288" t="s">
        <v>97</v>
      </c>
      <c r="K99" s="288"/>
      <c r="L99" s="288"/>
      <c r="M99" s="288"/>
      <c r="N99" s="288"/>
      <c r="O99" s="288"/>
      <c r="P99" s="288"/>
      <c r="Q99" s="288"/>
      <c r="R99" s="288"/>
      <c r="S99" s="288"/>
      <c r="T99" s="288"/>
      <c r="U99" s="288"/>
      <c r="V99" s="288"/>
      <c r="W99" s="288"/>
      <c r="X99" s="288"/>
      <c r="Y99" s="288"/>
      <c r="Z99" s="288"/>
      <c r="AA99" s="288"/>
      <c r="AB99" s="288"/>
      <c r="AC99" s="288"/>
      <c r="AD99" s="288"/>
      <c r="AE99" s="288"/>
      <c r="AF99" s="288"/>
      <c r="AG99" s="279">
        <f>'05 - Malby'!J30</f>
        <v>0</v>
      </c>
      <c r="AH99" s="280"/>
      <c r="AI99" s="280"/>
      <c r="AJ99" s="280"/>
      <c r="AK99" s="280"/>
      <c r="AL99" s="280"/>
      <c r="AM99" s="280"/>
      <c r="AN99" s="279">
        <f t="shared" si="1"/>
        <v>0</v>
      </c>
      <c r="AO99" s="280"/>
      <c r="AP99" s="280"/>
      <c r="AQ99" s="83" t="s">
        <v>83</v>
      </c>
      <c r="AR99" s="80"/>
      <c r="AS99" s="84">
        <v>0</v>
      </c>
      <c r="AT99" s="85">
        <f t="shared" si="0"/>
        <v>0</v>
      </c>
      <c r="AU99" s="86">
        <f>'05 - Malby'!P127</f>
        <v>0</v>
      </c>
      <c r="AV99" s="85">
        <f>'05 - Malby'!J33</f>
        <v>0</v>
      </c>
      <c r="AW99" s="85">
        <f>'05 - Malby'!J34</f>
        <v>0</v>
      </c>
      <c r="AX99" s="85">
        <f>'05 - Malby'!J35</f>
        <v>0</v>
      </c>
      <c r="AY99" s="85">
        <f>'05 - Malby'!J36</f>
        <v>0</v>
      </c>
      <c r="AZ99" s="85">
        <f>'05 - Malby'!F33</f>
        <v>0</v>
      </c>
      <c r="BA99" s="85">
        <f>'05 - Malby'!F34</f>
        <v>0</v>
      </c>
      <c r="BB99" s="85">
        <f>'05 - Malby'!F35</f>
        <v>0</v>
      </c>
      <c r="BC99" s="85">
        <f>'05 - Malby'!F36</f>
        <v>0</v>
      </c>
      <c r="BD99" s="87">
        <f>'05 - Malby'!F37</f>
        <v>0</v>
      </c>
      <c r="BT99" s="88" t="s">
        <v>84</v>
      </c>
      <c r="BV99" s="88" t="s">
        <v>78</v>
      </c>
      <c r="BW99" s="88" t="s">
        <v>98</v>
      </c>
      <c r="BX99" s="88" t="s">
        <v>4</v>
      </c>
      <c r="CL99" s="88" t="s">
        <v>1</v>
      </c>
      <c r="CM99" s="88" t="s">
        <v>86</v>
      </c>
    </row>
    <row r="100" spans="1:91" s="7" customFormat="1" ht="16.5" customHeight="1">
      <c r="A100" s="79" t="s">
        <v>80</v>
      </c>
      <c r="B100" s="80"/>
      <c r="C100" s="81"/>
      <c r="D100" s="288" t="s">
        <v>99</v>
      </c>
      <c r="E100" s="288"/>
      <c r="F100" s="288"/>
      <c r="G100" s="288"/>
      <c r="H100" s="288"/>
      <c r="I100" s="82"/>
      <c r="J100" s="288" t="s">
        <v>100</v>
      </c>
      <c r="K100" s="288"/>
      <c r="L100" s="288"/>
      <c r="M100" s="288"/>
      <c r="N100" s="288"/>
      <c r="O100" s="288"/>
      <c r="P100" s="288"/>
      <c r="Q100" s="288"/>
      <c r="R100" s="288"/>
      <c r="S100" s="288"/>
      <c r="T100" s="288"/>
      <c r="U100" s="288"/>
      <c r="V100" s="288"/>
      <c r="W100" s="288"/>
      <c r="X100" s="288"/>
      <c r="Y100" s="288"/>
      <c r="Z100" s="288"/>
      <c r="AA100" s="288"/>
      <c r="AB100" s="288"/>
      <c r="AC100" s="288"/>
      <c r="AD100" s="288"/>
      <c r="AE100" s="288"/>
      <c r="AF100" s="288"/>
      <c r="AG100" s="279">
        <f>'06 - Dlažba'!J30</f>
        <v>0</v>
      </c>
      <c r="AH100" s="280"/>
      <c r="AI100" s="280"/>
      <c r="AJ100" s="280"/>
      <c r="AK100" s="280"/>
      <c r="AL100" s="280"/>
      <c r="AM100" s="280"/>
      <c r="AN100" s="279">
        <f t="shared" si="1"/>
        <v>0</v>
      </c>
      <c r="AO100" s="280"/>
      <c r="AP100" s="280"/>
      <c r="AQ100" s="83" t="s">
        <v>83</v>
      </c>
      <c r="AR100" s="80"/>
      <c r="AS100" s="84">
        <v>0</v>
      </c>
      <c r="AT100" s="85">
        <f t="shared" si="0"/>
        <v>0</v>
      </c>
      <c r="AU100" s="86">
        <f>'06 - Dlažba'!P128</f>
        <v>0</v>
      </c>
      <c r="AV100" s="85">
        <f>'06 - Dlažba'!J33</f>
        <v>0</v>
      </c>
      <c r="AW100" s="85">
        <f>'06 - Dlažba'!J34</f>
        <v>0</v>
      </c>
      <c r="AX100" s="85">
        <f>'06 - Dlažba'!J35</f>
        <v>0</v>
      </c>
      <c r="AY100" s="85">
        <f>'06 - Dlažba'!J36</f>
        <v>0</v>
      </c>
      <c r="AZ100" s="85">
        <f>'06 - Dlažba'!F33</f>
        <v>0</v>
      </c>
      <c r="BA100" s="85">
        <f>'06 - Dlažba'!F34</f>
        <v>0</v>
      </c>
      <c r="BB100" s="85">
        <f>'06 - Dlažba'!F35</f>
        <v>0</v>
      </c>
      <c r="BC100" s="85">
        <f>'06 - Dlažba'!F36</f>
        <v>0</v>
      </c>
      <c r="BD100" s="87">
        <f>'06 - Dlažba'!F37</f>
        <v>0</v>
      </c>
      <c r="BT100" s="88" t="s">
        <v>84</v>
      </c>
      <c r="BV100" s="88" t="s">
        <v>78</v>
      </c>
      <c r="BW100" s="88" t="s">
        <v>101</v>
      </c>
      <c r="BX100" s="88" t="s">
        <v>4</v>
      </c>
      <c r="CL100" s="88" t="s">
        <v>1</v>
      </c>
      <c r="CM100" s="88" t="s">
        <v>86</v>
      </c>
    </row>
    <row r="101" spans="1:91" s="7" customFormat="1" ht="16.5" customHeight="1">
      <c r="A101" s="79" t="s">
        <v>80</v>
      </c>
      <c r="B101" s="80"/>
      <c r="C101" s="81"/>
      <c r="D101" s="288" t="s">
        <v>102</v>
      </c>
      <c r="E101" s="288"/>
      <c r="F101" s="288"/>
      <c r="G101" s="288"/>
      <c r="H101" s="288"/>
      <c r="I101" s="82"/>
      <c r="J101" s="288" t="s">
        <v>103</v>
      </c>
      <c r="K101" s="288"/>
      <c r="L101" s="288"/>
      <c r="M101" s="288"/>
      <c r="N101" s="288"/>
      <c r="O101" s="288"/>
      <c r="P101" s="288"/>
      <c r="Q101" s="288"/>
      <c r="R101" s="288"/>
      <c r="S101" s="288"/>
      <c r="T101" s="288"/>
      <c r="U101" s="288"/>
      <c r="V101" s="288"/>
      <c r="W101" s="288"/>
      <c r="X101" s="288"/>
      <c r="Y101" s="288"/>
      <c r="Z101" s="288"/>
      <c r="AA101" s="288"/>
      <c r="AB101" s="288"/>
      <c r="AC101" s="288"/>
      <c r="AD101" s="288"/>
      <c r="AE101" s="288"/>
      <c r="AF101" s="288"/>
      <c r="AG101" s="279">
        <f>'07 - Terénní úpravy'!J30</f>
        <v>0</v>
      </c>
      <c r="AH101" s="280"/>
      <c r="AI101" s="280"/>
      <c r="AJ101" s="280"/>
      <c r="AK101" s="280"/>
      <c r="AL101" s="280"/>
      <c r="AM101" s="280"/>
      <c r="AN101" s="279">
        <f t="shared" si="1"/>
        <v>0</v>
      </c>
      <c r="AO101" s="280"/>
      <c r="AP101" s="280"/>
      <c r="AQ101" s="83" t="s">
        <v>83</v>
      </c>
      <c r="AR101" s="80"/>
      <c r="AS101" s="84">
        <v>0</v>
      </c>
      <c r="AT101" s="85">
        <f t="shared" si="0"/>
        <v>0</v>
      </c>
      <c r="AU101" s="86">
        <f>'07 - Terénní úpravy'!P128</f>
        <v>0</v>
      </c>
      <c r="AV101" s="85">
        <f>'07 - Terénní úpravy'!J33</f>
        <v>0</v>
      </c>
      <c r="AW101" s="85">
        <f>'07 - Terénní úpravy'!J34</f>
        <v>0</v>
      </c>
      <c r="AX101" s="85">
        <f>'07 - Terénní úpravy'!J35</f>
        <v>0</v>
      </c>
      <c r="AY101" s="85">
        <f>'07 - Terénní úpravy'!J36</f>
        <v>0</v>
      </c>
      <c r="AZ101" s="85">
        <f>'07 - Terénní úpravy'!F33</f>
        <v>0</v>
      </c>
      <c r="BA101" s="85">
        <f>'07 - Terénní úpravy'!F34</f>
        <v>0</v>
      </c>
      <c r="BB101" s="85">
        <f>'07 - Terénní úpravy'!F35</f>
        <v>0</v>
      </c>
      <c r="BC101" s="85">
        <f>'07 - Terénní úpravy'!F36</f>
        <v>0</v>
      </c>
      <c r="BD101" s="87">
        <f>'07 - Terénní úpravy'!F37</f>
        <v>0</v>
      </c>
      <c r="BT101" s="88" t="s">
        <v>84</v>
      </c>
      <c r="BV101" s="88" t="s">
        <v>78</v>
      </c>
      <c r="BW101" s="88" t="s">
        <v>104</v>
      </c>
      <c r="BX101" s="88" t="s">
        <v>4</v>
      </c>
      <c r="CL101" s="88" t="s">
        <v>1</v>
      </c>
      <c r="CM101" s="88" t="s">
        <v>86</v>
      </c>
    </row>
    <row r="102" spans="1:91" s="2" customFormat="1" ht="30" customHeight="1">
      <c r="A102" s="32"/>
      <c r="B102" s="33"/>
      <c r="C102" s="32"/>
      <c r="D102" s="32"/>
      <c r="E102" s="32"/>
      <c r="F102" s="32"/>
      <c r="G102" s="32"/>
      <c r="H102" s="32"/>
      <c r="I102" s="32"/>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3"/>
      <c r="AS102" s="32"/>
      <c r="AT102" s="32"/>
      <c r="AU102" s="32"/>
      <c r="AV102" s="32"/>
      <c r="AW102" s="32"/>
      <c r="AX102" s="32"/>
      <c r="AY102" s="32"/>
      <c r="AZ102" s="32"/>
      <c r="BA102" s="32"/>
      <c r="BB102" s="32"/>
      <c r="BC102" s="32"/>
      <c r="BD102" s="32"/>
      <c r="BE102" s="32"/>
    </row>
    <row r="103" spans="1:91" s="2" customFormat="1" ht="7" customHeight="1">
      <c r="A103" s="32"/>
      <c r="B103" s="47"/>
      <c r="C103" s="48"/>
      <c r="D103" s="48"/>
      <c r="E103" s="48"/>
      <c r="F103" s="48"/>
      <c r="G103" s="48"/>
      <c r="H103" s="48"/>
      <c r="I103" s="48"/>
      <c r="J103" s="48"/>
      <c r="K103" s="48"/>
      <c r="L103" s="48"/>
      <c r="M103" s="48"/>
      <c r="N103" s="48"/>
      <c r="O103" s="48"/>
      <c r="P103" s="48"/>
      <c r="Q103" s="48"/>
      <c r="R103" s="48"/>
      <c r="S103" s="48"/>
      <c r="T103" s="48"/>
      <c r="U103" s="48"/>
      <c r="V103" s="48"/>
      <c r="W103" s="48"/>
      <c r="X103" s="48"/>
      <c r="Y103" s="48"/>
      <c r="Z103" s="48"/>
      <c r="AA103" s="48"/>
      <c r="AB103" s="48"/>
      <c r="AC103" s="48"/>
      <c r="AD103" s="48"/>
      <c r="AE103" s="48"/>
      <c r="AF103" s="48"/>
      <c r="AG103" s="48"/>
      <c r="AH103" s="48"/>
      <c r="AI103" s="48"/>
      <c r="AJ103" s="48"/>
      <c r="AK103" s="48"/>
      <c r="AL103" s="48"/>
      <c r="AM103" s="48"/>
      <c r="AN103" s="48"/>
      <c r="AO103" s="48"/>
      <c r="AP103" s="48"/>
      <c r="AQ103" s="48"/>
      <c r="AR103" s="33"/>
      <c r="AS103" s="32"/>
      <c r="AT103" s="32"/>
      <c r="AU103" s="32"/>
      <c r="AV103" s="32"/>
      <c r="AW103" s="32"/>
      <c r="AX103" s="32"/>
      <c r="AY103" s="32"/>
      <c r="AZ103" s="32"/>
      <c r="BA103" s="32"/>
      <c r="BB103" s="32"/>
      <c r="BC103" s="32"/>
      <c r="BD103" s="32"/>
      <c r="BE103" s="32"/>
    </row>
  </sheetData>
  <mergeCells count="66">
    <mergeCell ref="AS89:AT91"/>
    <mergeCell ref="AM90:AP90"/>
    <mergeCell ref="C92:G92"/>
    <mergeCell ref="AG92:AM92"/>
    <mergeCell ref="I92:AF92"/>
    <mergeCell ref="AN92:AP92"/>
    <mergeCell ref="D99:H99"/>
    <mergeCell ref="J99:AF99"/>
    <mergeCell ref="J96:AF96"/>
    <mergeCell ref="D96:H96"/>
    <mergeCell ref="AG96:AM96"/>
    <mergeCell ref="D97:H97"/>
    <mergeCell ref="J97:AF97"/>
    <mergeCell ref="AG97:AM97"/>
    <mergeCell ref="D98:H98"/>
    <mergeCell ref="J98:AF98"/>
    <mergeCell ref="D95:H95"/>
    <mergeCell ref="AG95:AM95"/>
    <mergeCell ref="J95:AF95"/>
    <mergeCell ref="AN100:AP100"/>
    <mergeCell ref="AG100:AM100"/>
    <mergeCell ref="D100:H100"/>
    <mergeCell ref="J100:AF100"/>
    <mergeCell ref="AN101:AP101"/>
    <mergeCell ref="AG101:AM101"/>
    <mergeCell ref="D101:H101"/>
    <mergeCell ref="J101:AF101"/>
    <mergeCell ref="AK30:AO30"/>
    <mergeCell ref="L30:P30"/>
    <mergeCell ref="W30:AE30"/>
    <mergeCell ref="L31:P31"/>
    <mergeCell ref="AN99:AP99"/>
    <mergeCell ref="AG99:AM99"/>
    <mergeCell ref="AN96:AP96"/>
    <mergeCell ref="AN97:AP97"/>
    <mergeCell ref="L85:AJ85"/>
    <mergeCell ref="AM87:AN87"/>
    <mergeCell ref="AM89:AP89"/>
    <mergeCell ref="AG94:AM94"/>
    <mergeCell ref="AN94:AP94"/>
    <mergeCell ref="AN98:AP98"/>
    <mergeCell ref="AG98:AM98"/>
    <mergeCell ref="AN95:AP95"/>
    <mergeCell ref="AK26:AO26"/>
    <mergeCell ref="L28:P28"/>
    <mergeCell ref="W28:AE28"/>
    <mergeCell ref="AK28:AO28"/>
    <mergeCell ref="W29:AE29"/>
    <mergeCell ref="L29:P29"/>
    <mergeCell ref="AK29:AO29"/>
    <mergeCell ref="AR2:BE2"/>
    <mergeCell ref="AK33:AO33"/>
    <mergeCell ref="L33:P33"/>
    <mergeCell ref="W33:AE33"/>
    <mergeCell ref="AK35:AO35"/>
    <mergeCell ref="X35:AB35"/>
    <mergeCell ref="W31:AE31"/>
    <mergeCell ref="AK31:AO31"/>
    <mergeCell ref="AK32:AO32"/>
    <mergeCell ref="L32:P32"/>
    <mergeCell ref="W32:AE32"/>
    <mergeCell ref="BE5:BE34"/>
    <mergeCell ref="K5:AJ5"/>
    <mergeCell ref="K6:AJ6"/>
    <mergeCell ref="E14:AJ14"/>
    <mergeCell ref="E23:AN23"/>
  </mergeCells>
  <hyperlinks>
    <hyperlink ref="A95" location="'01 - Výměna krovu a střeš...'!C2" display="/"/>
    <hyperlink ref="A96" location="'02 - Oprava fasády'!C2" display="/"/>
    <hyperlink ref="A97" location="'03 - Truhlářské konstrukce'!C2" display="/"/>
    <hyperlink ref="A98" location="'04 - Kamenické konstrukce'!C2" display="/"/>
    <hyperlink ref="A99" location="'05 - Malby'!C2" display="/"/>
    <hyperlink ref="A100" location="'06 - Dlažba'!C2" display="/"/>
    <hyperlink ref="A101" location="'07 - Terénní úpravy'!C2" display="/"/>
  </hyperlink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89"/>
  <sheetViews>
    <sheetView showGridLines="0" workbookViewId="0"/>
  </sheetViews>
  <sheetFormatPr defaultRowHeight="10"/>
  <cols>
    <col min="1" max="1" width="8.33203125" style="1" customWidth="1"/>
    <col min="2" max="2" width="1.109375" style="1" customWidth="1"/>
    <col min="3" max="3" width="4.109375" style="1" customWidth="1"/>
    <col min="4" max="4" width="4.33203125" style="1" customWidth="1"/>
    <col min="5" max="5" width="17.109375" style="1" customWidth="1"/>
    <col min="6" max="6" width="50.77734375" style="1" customWidth="1"/>
    <col min="7" max="7" width="7.44140625" style="1" customWidth="1"/>
    <col min="8" max="8" width="14" style="1" customWidth="1"/>
    <col min="9" max="9" width="15.77734375" style="1" customWidth="1"/>
    <col min="10" max="10" width="22.33203125" style="1" customWidth="1"/>
    <col min="11" max="11" width="22.33203125" style="1" hidden="1" customWidth="1"/>
    <col min="12" max="12" width="9.33203125" style="1" customWidth="1"/>
    <col min="13" max="13" width="10.77734375" style="1" hidden="1" customWidth="1"/>
    <col min="14" max="14" width="9.33203125" style="1" hidden="1"/>
    <col min="15" max="20" width="14.10937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7" customHeight="1">
      <c r="L2" s="259" t="s">
        <v>5</v>
      </c>
      <c r="M2" s="260"/>
      <c r="N2" s="260"/>
      <c r="O2" s="260"/>
      <c r="P2" s="260"/>
      <c r="Q2" s="260"/>
      <c r="R2" s="260"/>
      <c r="S2" s="260"/>
      <c r="T2" s="260"/>
      <c r="U2" s="260"/>
      <c r="V2" s="260"/>
      <c r="AT2" s="17" t="s">
        <v>85</v>
      </c>
    </row>
    <row r="3" spans="1:46" s="1" customFormat="1" ht="7" customHeight="1">
      <c r="B3" s="18"/>
      <c r="C3" s="19"/>
      <c r="D3" s="19"/>
      <c r="E3" s="19"/>
      <c r="F3" s="19"/>
      <c r="G3" s="19"/>
      <c r="H3" s="19"/>
      <c r="I3" s="19"/>
      <c r="J3" s="19"/>
      <c r="K3" s="19"/>
      <c r="L3" s="20"/>
      <c r="AT3" s="17" t="s">
        <v>86</v>
      </c>
    </row>
    <row r="4" spans="1:46" s="1" customFormat="1" ht="25" customHeight="1">
      <c r="B4" s="20"/>
      <c r="D4" s="21" t="s">
        <v>105</v>
      </c>
      <c r="L4" s="20"/>
      <c r="M4" s="89" t="s">
        <v>10</v>
      </c>
      <c r="AT4" s="17" t="s">
        <v>3</v>
      </c>
    </row>
    <row r="5" spans="1:46" s="1" customFormat="1" ht="7" customHeight="1">
      <c r="B5" s="20"/>
      <c r="L5" s="20"/>
    </row>
    <row r="6" spans="1:46" s="1" customFormat="1" ht="12" customHeight="1">
      <c r="B6" s="20"/>
      <c r="D6" s="27" t="s">
        <v>16</v>
      </c>
      <c r="L6" s="20"/>
    </row>
    <row r="7" spans="1:46" s="1" customFormat="1" ht="16.5" customHeight="1">
      <c r="B7" s="20"/>
      <c r="E7" s="299" t="str">
        <f>'Rekapitulace stavby'!K6</f>
        <v>KAPLE SV VÁCLAVA VONOKLASY Na Návsi, Vonoklasy</v>
      </c>
      <c r="F7" s="300"/>
      <c r="G7" s="300"/>
      <c r="H7" s="300"/>
      <c r="L7" s="20"/>
    </row>
    <row r="8" spans="1:46" s="2" customFormat="1" ht="12" customHeight="1">
      <c r="A8" s="32"/>
      <c r="B8" s="33"/>
      <c r="C8" s="32"/>
      <c r="D8" s="27" t="s">
        <v>106</v>
      </c>
      <c r="E8" s="32"/>
      <c r="F8" s="32"/>
      <c r="G8" s="32"/>
      <c r="H8" s="32"/>
      <c r="I8" s="32"/>
      <c r="J8" s="32"/>
      <c r="K8" s="32"/>
      <c r="L8" s="42"/>
      <c r="S8" s="32"/>
      <c r="T8" s="32"/>
      <c r="U8" s="32"/>
      <c r="V8" s="32"/>
      <c r="W8" s="32"/>
      <c r="X8" s="32"/>
      <c r="Y8" s="32"/>
      <c r="Z8" s="32"/>
      <c r="AA8" s="32"/>
      <c r="AB8" s="32"/>
      <c r="AC8" s="32"/>
      <c r="AD8" s="32"/>
      <c r="AE8" s="32"/>
    </row>
    <row r="9" spans="1:46" s="2" customFormat="1" ht="16.5" customHeight="1">
      <c r="A9" s="32"/>
      <c r="B9" s="33"/>
      <c r="C9" s="32"/>
      <c r="D9" s="32"/>
      <c r="E9" s="281" t="s">
        <v>107</v>
      </c>
      <c r="F9" s="298"/>
      <c r="G9" s="298"/>
      <c r="H9" s="298"/>
      <c r="I9" s="32"/>
      <c r="J9" s="32"/>
      <c r="K9" s="32"/>
      <c r="L9" s="42"/>
      <c r="S9" s="32"/>
      <c r="T9" s="32"/>
      <c r="U9" s="32"/>
      <c r="V9" s="32"/>
      <c r="W9" s="32"/>
      <c r="X9" s="32"/>
      <c r="Y9" s="32"/>
      <c r="Z9" s="32"/>
      <c r="AA9" s="32"/>
      <c r="AB9" s="32"/>
      <c r="AC9" s="32"/>
      <c r="AD9" s="32"/>
      <c r="AE9" s="32"/>
    </row>
    <row r="10" spans="1:46" s="2" customFormat="1">
      <c r="A10" s="32"/>
      <c r="B10" s="33"/>
      <c r="C10" s="32"/>
      <c r="D10" s="32"/>
      <c r="E10" s="32"/>
      <c r="F10" s="32"/>
      <c r="G10" s="32"/>
      <c r="H10" s="32"/>
      <c r="I10" s="32"/>
      <c r="J10" s="32"/>
      <c r="K10" s="32"/>
      <c r="L10" s="42"/>
      <c r="S10" s="32"/>
      <c r="T10" s="32"/>
      <c r="U10" s="32"/>
      <c r="V10" s="32"/>
      <c r="W10" s="32"/>
      <c r="X10" s="32"/>
      <c r="Y10" s="32"/>
      <c r="Z10" s="32"/>
      <c r="AA10" s="32"/>
      <c r="AB10" s="32"/>
      <c r="AC10" s="32"/>
      <c r="AD10" s="32"/>
      <c r="AE10" s="32"/>
    </row>
    <row r="11" spans="1:46" s="2" customFormat="1" ht="12" customHeight="1">
      <c r="A11" s="32"/>
      <c r="B11" s="33"/>
      <c r="C11" s="32"/>
      <c r="D11" s="27" t="s">
        <v>18</v>
      </c>
      <c r="E11" s="32"/>
      <c r="F11" s="25" t="s">
        <v>1</v>
      </c>
      <c r="G11" s="32"/>
      <c r="H11" s="32"/>
      <c r="I11" s="27" t="s">
        <v>19</v>
      </c>
      <c r="J11" s="25" t="s">
        <v>1</v>
      </c>
      <c r="K11" s="32"/>
      <c r="L11" s="42"/>
      <c r="S11" s="32"/>
      <c r="T11" s="32"/>
      <c r="U11" s="32"/>
      <c r="V11" s="32"/>
      <c r="W11" s="32"/>
      <c r="X11" s="32"/>
      <c r="Y11" s="32"/>
      <c r="Z11" s="32"/>
      <c r="AA11" s="32"/>
      <c r="AB11" s="32"/>
      <c r="AC11" s="32"/>
      <c r="AD11" s="32"/>
      <c r="AE11" s="32"/>
    </row>
    <row r="12" spans="1:46" s="2" customFormat="1" ht="12" customHeight="1">
      <c r="A12" s="32"/>
      <c r="B12" s="33"/>
      <c r="C12" s="32"/>
      <c r="D12" s="27" t="s">
        <v>20</v>
      </c>
      <c r="E12" s="32"/>
      <c r="F12" s="25" t="s">
        <v>21</v>
      </c>
      <c r="G12" s="32"/>
      <c r="H12" s="32"/>
      <c r="I12" s="27" t="s">
        <v>22</v>
      </c>
      <c r="J12" s="55" t="str">
        <f>'Rekapitulace stavby'!AN8</f>
        <v>20. 8. 2025</v>
      </c>
      <c r="K12" s="32"/>
      <c r="L12" s="42"/>
      <c r="S12" s="32"/>
      <c r="T12" s="32"/>
      <c r="U12" s="32"/>
      <c r="V12" s="32"/>
      <c r="W12" s="32"/>
      <c r="X12" s="32"/>
      <c r="Y12" s="32"/>
      <c r="Z12" s="32"/>
      <c r="AA12" s="32"/>
      <c r="AB12" s="32"/>
      <c r="AC12" s="32"/>
      <c r="AD12" s="32"/>
      <c r="AE12" s="32"/>
    </row>
    <row r="13" spans="1:46" s="2" customFormat="1" ht="10.9" customHeight="1">
      <c r="A13" s="32"/>
      <c r="B13" s="33"/>
      <c r="C13" s="32"/>
      <c r="D13" s="32"/>
      <c r="E13" s="32"/>
      <c r="F13" s="32"/>
      <c r="G13" s="32"/>
      <c r="H13" s="32"/>
      <c r="I13" s="32"/>
      <c r="J13" s="32"/>
      <c r="K13" s="32"/>
      <c r="L13" s="42"/>
      <c r="S13" s="32"/>
      <c r="T13" s="32"/>
      <c r="U13" s="32"/>
      <c r="V13" s="32"/>
      <c r="W13" s="32"/>
      <c r="X13" s="32"/>
      <c r="Y13" s="32"/>
      <c r="Z13" s="32"/>
      <c r="AA13" s="32"/>
      <c r="AB13" s="32"/>
      <c r="AC13" s="32"/>
      <c r="AD13" s="32"/>
      <c r="AE13" s="32"/>
    </row>
    <row r="14" spans="1:46" s="2" customFormat="1" ht="12" customHeight="1">
      <c r="A14" s="32"/>
      <c r="B14" s="33"/>
      <c r="C14" s="32"/>
      <c r="D14" s="27" t="s">
        <v>24</v>
      </c>
      <c r="E14" s="32"/>
      <c r="F14" s="32"/>
      <c r="G14" s="32"/>
      <c r="H14" s="32"/>
      <c r="I14" s="27" t="s">
        <v>25</v>
      </c>
      <c r="J14" s="25" t="str">
        <f>IF('Rekapitulace stavby'!AN10="","",'Rekapitulace stavby'!AN10)</f>
        <v/>
      </c>
      <c r="K14" s="32"/>
      <c r="L14" s="42"/>
      <c r="S14" s="32"/>
      <c r="T14" s="32"/>
      <c r="U14" s="32"/>
      <c r="V14" s="32"/>
      <c r="W14" s="32"/>
      <c r="X14" s="32"/>
      <c r="Y14" s="32"/>
      <c r="Z14" s="32"/>
      <c r="AA14" s="32"/>
      <c r="AB14" s="32"/>
      <c r="AC14" s="32"/>
      <c r="AD14" s="32"/>
      <c r="AE14" s="32"/>
    </row>
    <row r="15" spans="1:46" s="2" customFormat="1" ht="18" customHeight="1">
      <c r="A15" s="32"/>
      <c r="B15" s="33"/>
      <c r="C15" s="32"/>
      <c r="D15" s="32"/>
      <c r="E15" s="25" t="str">
        <f>IF('Rekapitulace stavby'!E11="","",'Rekapitulace stavby'!E11)</f>
        <v xml:space="preserve"> </v>
      </c>
      <c r="F15" s="32"/>
      <c r="G15" s="32"/>
      <c r="H15" s="32"/>
      <c r="I15" s="27" t="s">
        <v>27</v>
      </c>
      <c r="J15" s="25" t="str">
        <f>IF('Rekapitulace stavby'!AN11="","",'Rekapitulace stavby'!AN11)</f>
        <v/>
      </c>
      <c r="K15" s="32"/>
      <c r="L15" s="42"/>
      <c r="S15" s="32"/>
      <c r="T15" s="32"/>
      <c r="U15" s="32"/>
      <c r="V15" s="32"/>
      <c r="W15" s="32"/>
      <c r="X15" s="32"/>
      <c r="Y15" s="32"/>
      <c r="Z15" s="32"/>
      <c r="AA15" s="32"/>
      <c r="AB15" s="32"/>
      <c r="AC15" s="32"/>
      <c r="AD15" s="32"/>
      <c r="AE15" s="32"/>
    </row>
    <row r="16" spans="1:46" s="2" customFormat="1" ht="7" customHeight="1">
      <c r="A16" s="32"/>
      <c r="B16" s="33"/>
      <c r="C16" s="32"/>
      <c r="D16" s="32"/>
      <c r="E16" s="32"/>
      <c r="F16" s="32"/>
      <c r="G16" s="32"/>
      <c r="H16" s="32"/>
      <c r="I16" s="32"/>
      <c r="J16" s="32"/>
      <c r="K16" s="32"/>
      <c r="L16" s="42"/>
      <c r="S16" s="32"/>
      <c r="T16" s="32"/>
      <c r="U16" s="32"/>
      <c r="V16" s="32"/>
      <c r="W16" s="32"/>
      <c r="X16" s="32"/>
      <c r="Y16" s="32"/>
      <c r="Z16" s="32"/>
      <c r="AA16" s="32"/>
      <c r="AB16" s="32"/>
      <c r="AC16" s="32"/>
      <c r="AD16" s="32"/>
      <c r="AE16" s="32"/>
    </row>
    <row r="17" spans="1:31" s="2" customFormat="1" ht="12" customHeight="1">
      <c r="A17" s="32"/>
      <c r="B17" s="33"/>
      <c r="C17" s="32"/>
      <c r="D17" s="27" t="s">
        <v>28</v>
      </c>
      <c r="E17" s="32"/>
      <c r="F17" s="32"/>
      <c r="G17" s="32"/>
      <c r="H17" s="32"/>
      <c r="I17" s="27" t="s">
        <v>25</v>
      </c>
      <c r="J17" s="28" t="str">
        <f>'Rekapitulace stavby'!AN13</f>
        <v>Vyplň údaj</v>
      </c>
      <c r="K17" s="32"/>
      <c r="L17" s="42"/>
      <c r="S17" s="32"/>
      <c r="T17" s="32"/>
      <c r="U17" s="32"/>
      <c r="V17" s="32"/>
      <c r="W17" s="32"/>
      <c r="X17" s="32"/>
      <c r="Y17" s="32"/>
      <c r="Z17" s="32"/>
      <c r="AA17" s="32"/>
      <c r="AB17" s="32"/>
      <c r="AC17" s="32"/>
      <c r="AD17" s="32"/>
      <c r="AE17" s="32"/>
    </row>
    <row r="18" spans="1:31" s="2" customFormat="1" ht="18" customHeight="1">
      <c r="A18" s="32"/>
      <c r="B18" s="33"/>
      <c r="C18" s="32"/>
      <c r="D18" s="32"/>
      <c r="E18" s="301" t="str">
        <f>'Rekapitulace stavby'!E14</f>
        <v>Vyplň údaj</v>
      </c>
      <c r="F18" s="271"/>
      <c r="G18" s="271"/>
      <c r="H18" s="271"/>
      <c r="I18" s="27" t="s">
        <v>27</v>
      </c>
      <c r="J18" s="28" t="str">
        <f>'Rekapitulace stavby'!AN14</f>
        <v>Vyplň údaj</v>
      </c>
      <c r="K18" s="32"/>
      <c r="L18" s="42"/>
      <c r="S18" s="32"/>
      <c r="T18" s="32"/>
      <c r="U18" s="32"/>
      <c r="V18" s="32"/>
      <c r="W18" s="32"/>
      <c r="X18" s="32"/>
      <c r="Y18" s="32"/>
      <c r="Z18" s="32"/>
      <c r="AA18" s="32"/>
      <c r="AB18" s="32"/>
      <c r="AC18" s="32"/>
      <c r="AD18" s="32"/>
      <c r="AE18" s="32"/>
    </row>
    <row r="19" spans="1:31" s="2" customFormat="1" ht="7" customHeight="1">
      <c r="A19" s="32"/>
      <c r="B19" s="33"/>
      <c r="C19" s="32"/>
      <c r="D19" s="32"/>
      <c r="E19" s="32"/>
      <c r="F19" s="32"/>
      <c r="G19" s="32"/>
      <c r="H19" s="32"/>
      <c r="I19" s="32"/>
      <c r="J19" s="32"/>
      <c r="K19" s="32"/>
      <c r="L19" s="42"/>
      <c r="S19" s="32"/>
      <c r="T19" s="32"/>
      <c r="U19" s="32"/>
      <c r="V19" s="32"/>
      <c r="W19" s="32"/>
      <c r="X19" s="32"/>
      <c r="Y19" s="32"/>
      <c r="Z19" s="32"/>
      <c r="AA19" s="32"/>
      <c r="AB19" s="32"/>
      <c r="AC19" s="32"/>
      <c r="AD19" s="32"/>
      <c r="AE19" s="32"/>
    </row>
    <row r="20" spans="1:31" s="2" customFormat="1" ht="12" customHeight="1">
      <c r="A20" s="32"/>
      <c r="B20" s="33"/>
      <c r="C20" s="32"/>
      <c r="D20" s="27" t="s">
        <v>30</v>
      </c>
      <c r="E20" s="32"/>
      <c r="F20" s="32"/>
      <c r="G20" s="32"/>
      <c r="H20" s="32"/>
      <c r="I20" s="27" t="s">
        <v>25</v>
      </c>
      <c r="J20" s="25" t="s">
        <v>1</v>
      </c>
      <c r="K20" s="32"/>
      <c r="L20" s="42"/>
      <c r="S20" s="32"/>
      <c r="T20" s="32"/>
      <c r="U20" s="32"/>
      <c r="V20" s="32"/>
      <c r="W20" s="32"/>
      <c r="X20" s="32"/>
      <c r="Y20" s="32"/>
      <c r="Z20" s="32"/>
      <c r="AA20" s="32"/>
      <c r="AB20" s="32"/>
      <c r="AC20" s="32"/>
      <c r="AD20" s="32"/>
      <c r="AE20" s="32"/>
    </row>
    <row r="21" spans="1:31" s="2" customFormat="1" ht="18" customHeight="1">
      <c r="A21" s="32"/>
      <c r="B21" s="33"/>
      <c r="C21" s="32"/>
      <c r="D21" s="32"/>
      <c r="E21" s="25" t="s">
        <v>31</v>
      </c>
      <c r="F21" s="32"/>
      <c r="G21" s="32"/>
      <c r="H21" s="32"/>
      <c r="I21" s="27" t="s">
        <v>27</v>
      </c>
      <c r="J21" s="25" t="s">
        <v>1</v>
      </c>
      <c r="K21" s="32"/>
      <c r="L21" s="42"/>
      <c r="S21" s="32"/>
      <c r="T21" s="32"/>
      <c r="U21" s="32"/>
      <c r="V21" s="32"/>
      <c r="W21" s="32"/>
      <c r="X21" s="32"/>
      <c r="Y21" s="32"/>
      <c r="Z21" s="32"/>
      <c r="AA21" s="32"/>
      <c r="AB21" s="32"/>
      <c r="AC21" s="32"/>
      <c r="AD21" s="32"/>
      <c r="AE21" s="32"/>
    </row>
    <row r="22" spans="1:31" s="2" customFormat="1" ht="7" customHeight="1">
      <c r="A22" s="32"/>
      <c r="B22" s="33"/>
      <c r="C22" s="32"/>
      <c r="D22" s="32"/>
      <c r="E22" s="32"/>
      <c r="F22" s="32"/>
      <c r="G22" s="32"/>
      <c r="H22" s="32"/>
      <c r="I22" s="32"/>
      <c r="J22" s="32"/>
      <c r="K22" s="32"/>
      <c r="L22" s="42"/>
      <c r="S22" s="32"/>
      <c r="T22" s="32"/>
      <c r="U22" s="32"/>
      <c r="V22" s="32"/>
      <c r="W22" s="32"/>
      <c r="X22" s="32"/>
      <c r="Y22" s="32"/>
      <c r="Z22" s="32"/>
      <c r="AA22" s="32"/>
      <c r="AB22" s="32"/>
      <c r="AC22" s="32"/>
      <c r="AD22" s="32"/>
      <c r="AE22" s="32"/>
    </row>
    <row r="23" spans="1:31" s="2" customFormat="1" ht="12" customHeight="1">
      <c r="A23" s="32"/>
      <c r="B23" s="33"/>
      <c r="C23" s="32"/>
      <c r="D23" s="27" t="s">
        <v>33</v>
      </c>
      <c r="E23" s="32"/>
      <c r="F23" s="32"/>
      <c r="G23" s="32"/>
      <c r="H23" s="32"/>
      <c r="I23" s="27" t="s">
        <v>25</v>
      </c>
      <c r="J23" s="25" t="s">
        <v>1</v>
      </c>
      <c r="K23" s="32"/>
      <c r="L23" s="42"/>
      <c r="S23" s="32"/>
      <c r="T23" s="32"/>
      <c r="U23" s="32"/>
      <c r="V23" s="32"/>
      <c r="W23" s="32"/>
      <c r="X23" s="32"/>
      <c r="Y23" s="32"/>
      <c r="Z23" s="32"/>
      <c r="AA23" s="32"/>
      <c r="AB23" s="32"/>
      <c r="AC23" s="32"/>
      <c r="AD23" s="32"/>
      <c r="AE23" s="32"/>
    </row>
    <row r="24" spans="1:31" s="2" customFormat="1" ht="18" customHeight="1">
      <c r="A24" s="32"/>
      <c r="B24" s="33"/>
      <c r="C24" s="32"/>
      <c r="D24" s="32"/>
      <c r="E24" s="25" t="s">
        <v>34</v>
      </c>
      <c r="F24" s="32"/>
      <c r="G24" s="32"/>
      <c r="H24" s="32"/>
      <c r="I24" s="27" t="s">
        <v>27</v>
      </c>
      <c r="J24" s="25" t="s">
        <v>1</v>
      </c>
      <c r="K24" s="32"/>
      <c r="L24" s="42"/>
      <c r="S24" s="32"/>
      <c r="T24" s="32"/>
      <c r="U24" s="32"/>
      <c r="V24" s="32"/>
      <c r="W24" s="32"/>
      <c r="X24" s="32"/>
      <c r="Y24" s="32"/>
      <c r="Z24" s="32"/>
      <c r="AA24" s="32"/>
      <c r="AB24" s="32"/>
      <c r="AC24" s="32"/>
      <c r="AD24" s="32"/>
      <c r="AE24" s="32"/>
    </row>
    <row r="25" spans="1:31" s="2" customFormat="1" ht="7" customHeight="1">
      <c r="A25" s="32"/>
      <c r="B25" s="33"/>
      <c r="C25" s="32"/>
      <c r="D25" s="32"/>
      <c r="E25" s="32"/>
      <c r="F25" s="32"/>
      <c r="G25" s="32"/>
      <c r="H25" s="32"/>
      <c r="I25" s="32"/>
      <c r="J25" s="32"/>
      <c r="K25" s="32"/>
      <c r="L25" s="42"/>
      <c r="S25" s="32"/>
      <c r="T25" s="32"/>
      <c r="U25" s="32"/>
      <c r="V25" s="32"/>
      <c r="W25" s="32"/>
      <c r="X25" s="32"/>
      <c r="Y25" s="32"/>
      <c r="Z25" s="32"/>
      <c r="AA25" s="32"/>
      <c r="AB25" s="32"/>
      <c r="AC25" s="32"/>
      <c r="AD25" s="32"/>
      <c r="AE25" s="32"/>
    </row>
    <row r="26" spans="1:31" s="2" customFormat="1" ht="12" customHeight="1">
      <c r="A26" s="32"/>
      <c r="B26" s="33"/>
      <c r="C26" s="32"/>
      <c r="D26" s="27" t="s">
        <v>35</v>
      </c>
      <c r="E26" s="32"/>
      <c r="F26" s="32"/>
      <c r="G26" s="32"/>
      <c r="H26" s="32"/>
      <c r="I26" s="32"/>
      <c r="J26" s="32"/>
      <c r="K26" s="32"/>
      <c r="L26" s="42"/>
      <c r="S26" s="32"/>
      <c r="T26" s="32"/>
      <c r="U26" s="32"/>
      <c r="V26" s="32"/>
      <c r="W26" s="32"/>
      <c r="X26" s="32"/>
      <c r="Y26" s="32"/>
      <c r="Z26" s="32"/>
      <c r="AA26" s="32"/>
      <c r="AB26" s="32"/>
      <c r="AC26" s="32"/>
      <c r="AD26" s="32"/>
      <c r="AE26" s="32"/>
    </row>
    <row r="27" spans="1:31" s="8" customFormat="1" ht="16.5" customHeight="1">
      <c r="A27" s="90"/>
      <c r="B27" s="91"/>
      <c r="C27" s="90"/>
      <c r="D27" s="90"/>
      <c r="E27" s="275" t="s">
        <v>1</v>
      </c>
      <c r="F27" s="275"/>
      <c r="G27" s="275"/>
      <c r="H27" s="275"/>
      <c r="I27" s="90"/>
      <c r="J27" s="90"/>
      <c r="K27" s="90"/>
      <c r="L27" s="92"/>
      <c r="S27" s="90"/>
      <c r="T27" s="90"/>
      <c r="U27" s="90"/>
      <c r="V27" s="90"/>
      <c r="W27" s="90"/>
      <c r="X27" s="90"/>
      <c r="Y27" s="90"/>
      <c r="Z27" s="90"/>
      <c r="AA27" s="90"/>
      <c r="AB27" s="90"/>
      <c r="AC27" s="90"/>
      <c r="AD27" s="90"/>
      <c r="AE27" s="90"/>
    </row>
    <row r="28" spans="1:31" s="2" customFormat="1" ht="7" customHeight="1">
      <c r="A28" s="32"/>
      <c r="B28" s="33"/>
      <c r="C28" s="32"/>
      <c r="D28" s="32"/>
      <c r="E28" s="32"/>
      <c r="F28" s="32"/>
      <c r="G28" s="32"/>
      <c r="H28" s="32"/>
      <c r="I28" s="32"/>
      <c r="J28" s="32"/>
      <c r="K28" s="32"/>
      <c r="L28" s="42"/>
      <c r="S28" s="32"/>
      <c r="T28" s="32"/>
      <c r="U28" s="32"/>
      <c r="V28" s="32"/>
      <c r="W28" s="32"/>
      <c r="X28" s="32"/>
      <c r="Y28" s="32"/>
      <c r="Z28" s="32"/>
      <c r="AA28" s="32"/>
      <c r="AB28" s="32"/>
      <c r="AC28" s="32"/>
      <c r="AD28" s="32"/>
      <c r="AE28" s="32"/>
    </row>
    <row r="29" spans="1:31" s="2" customFormat="1" ht="7" customHeight="1">
      <c r="A29" s="32"/>
      <c r="B29" s="33"/>
      <c r="C29" s="32"/>
      <c r="D29" s="66"/>
      <c r="E29" s="66"/>
      <c r="F29" s="66"/>
      <c r="G29" s="66"/>
      <c r="H29" s="66"/>
      <c r="I29" s="66"/>
      <c r="J29" s="66"/>
      <c r="K29" s="66"/>
      <c r="L29" s="42"/>
      <c r="S29" s="32"/>
      <c r="T29" s="32"/>
      <c r="U29" s="32"/>
      <c r="V29" s="32"/>
      <c r="W29" s="32"/>
      <c r="X29" s="32"/>
      <c r="Y29" s="32"/>
      <c r="Z29" s="32"/>
      <c r="AA29" s="32"/>
      <c r="AB29" s="32"/>
      <c r="AC29" s="32"/>
      <c r="AD29" s="32"/>
      <c r="AE29" s="32"/>
    </row>
    <row r="30" spans="1:31" s="2" customFormat="1" ht="25.4" customHeight="1">
      <c r="A30" s="32"/>
      <c r="B30" s="33"/>
      <c r="C30" s="32"/>
      <c r="D30" s="93" t="s">
        <v>36</v>
      </c>
      <c r="E30" s="32"/>
      <c r="F30" s="32"/>
      <c r="G30" s="32"/>
      <c r="H30" s="32"/>
      <c r="I30" s="32"/>
      <c r="J30" s="71">
        <f>ROUND(J131, 2)</f>
        <v>0</v>
      </c>
      <c r="K30" s="32"/>
      <c r="L30" s="42"/>
      <c r="S30" s="32"/>
      <c r="T30" s="32"/>
      <c r="U30" s="32"/>
      <c r="V30" s="32"/>
      <c r="W30" s="32"/>
      <c r="X30" s="32"/>
      <c r="Y30" s="32"/>
      <c r="Z30" s="32"/>
      <c r="AA30" s="32"/>
      <c r="AB30" s="32"/>
      <c r="AC30" s="32"/>
      <c r="AD30" s="32"/>
      <c r="AE30" s="32"/>
    </row>
    <row r="31" spans="1:31" s="2" customFormat="1" ht="7" customHeight="1">
      <c r="A31" s="32"/>
      <c r="B31" s="33"/>
      <c r="C31" s="32"/>
      <c r="D31" s="66"/>
      <c r="E31" s="66"/>
      <c r="F31" s="66"/>
      <c r="G31" s="66"/>
      <c r="H31" s="66"/>
      <c r="I31" s="66"/>
      <c r="J31" s="66"/>
      <c r="K31" s="66"/>
      <c r="L31" s="42"/>
      <c r="S31" s="32"/>
      <c r="T31" s="32"/>
      <c r="U31" s="32"/>
      <c r="V31" s="32"/>
      <c r="W31" s="32"/>
      <c r="X31" s="32"/>
      <c r="Y31" s="32"/>
      <c r="Z31" s="32"/>
      <c r="AA31" s="32"/>
      <c r="AB31" s="32"/>
      <c r="AC31" s="32"/>
      <c r="AD31" s="32"/>
      <c r="AE31" s="32"/>
    </row>
    <row r="32" spans="1:31" s="2" customFormat="1" ht="14.5" customHeight="1">
      <c r="A32" s="32"/>
      <c r="B32" s="33"/>
      <c r="C32" s="32"/>
      <c r="D32" s="32"/>
      <c r="E32" s="32"/>
      <c r="F32" s="36" t="s">
        <v>38</v>
      </c>
      <c r="G32" s="32"/>
      <c r="H32" s="32"/>
      <c r="I32" s="36" t="s">
        <v>37</v>
      </c>
      <c r="J32" s="36" t="s">
        <v>39</v>
      </c>
      <c r="K32" s="32"/>
      <c r="L32" s="42"/>
      <c r="S32" s="32"/>
      <c r="T32" s="32"/>
      <c r="U32" s="32"/>
      <c r="V32" s="32"/>
      <c r="W32" s="32"/>
      <c r="X32" s="32"/>
      <c r="Y32" s="32"/>
      <c r="Z32" s="32"/>
      <c r="AA32" s="32"/>
      <c r="AB32" s="32"/>
      <c r="AC32" s="32"/>
      <c r="AD32" s="32"/>
      <c r="AE32" s="32"/>
    </row>
    <row r="33" spans="1:31" s="2" customFormat="1" ht="14.5" customHeight="1">
      <c r="A33" s="32"/>
      <c r="B33" s="33"/>
      <c r="C33" s="32"/>
      <c r="D33" s="94" t="s">
        <v>40</v>
      </c>
      <c r="E33" s="27" t="s">
        <v>41</v>
      </c>
      <c r="F33" s="95">
        <f>ROUND((SUM(BE131:BE288)),  2)</f>
        <v>0</v>
      </c>
      <c r="G33" s="32"/>
      <c r="H33" s="32"/>
      <c r="I33" s="96">
        <v>0.21</v>
      </c>
      <c r="J33" s="95">
        <f>ROUND(((SUM(BE131:BE288))*I33),  2)</f>
        <v>0</v>
      </c>
      <c r="K33" s="32"/>
      <c r="L33" s="42"/>
      <c r="S33" s="32"/>
      <c r="T33" s="32"/>
      <c r="U33" s="32"/>
      <c r="V33" s="32"/>
      <c r="W33" s="32"/>
      <c r="X33" s="32"/>
      <c r="Y33" s="32"/>
      <c r="Z33" s="32"/>
      <c r="AA33" s="32"/>
      <c r="AB33" s="32"/>
      <c r="AC33" s="32"/>
      <c r="AD33" s="32"/>
      <c r="AE33" s="32"/>
    </row>
    <row r="34" spans="1:31" s="2" customFormat="1" ht="14.5" customHeight="1">
      <c r="A34" s="32"/>
      <c r="B34" s="33"/>
      <c r="C34" s="32"/>
      <c r="D34" s="32"/>
      <c r="E34" s="27" t="s">
        <v>42</v>
      </c>
      <c r="F34" s="95">
        <f>ROUND((SUM(BF131:BF288)),  2)</f>
        <v>0</v>
      </c>
      <c r="G34" s="32"/>
      <c r="H34" s="32"/>
      <c r="I34" s="96">
        <v>0.12</v>
      </c>
      <c r="J34" s="95">
        <f>ROUND(((SUM(BF131:BF288))*I34),  2)</f>
        <v>0</v>
      </c>
      <c r="K34" s="32"/>
      <c r="L34" s="42"/>
      <c r="S34" s="32"/>
      <c r="T34" s="32"/>
      <c r="U34" s="32"/>
      <c r="V34" s="32"/>
      <c r="W34" s="32"/>
      <c r="X34" s="32"/>
      <c r="Y34" s="32"/>
      <c r="Z34" s="32"/>
      <c r="AA34" s="32"/>
      <c r="AB34" s="32"/>
      <c r="AC34" s="32"/>
      <c r="AD34" s="32"/>
      <c r="AE34" s="32"/>
    </row>
    <row r="35" spans="1:31" s="2" customFormat="1" ht="14.5" hidden="1" customHeight="1">
      <c r="A35" s="32"/>
      <c r="B35" s="33"/>
      <c r="C35" s="32"/>
      <c r="D35" s="32"/>
      <c r="E35" s="27" t="s">
        <v>43</v>
      </c>
      <c r="F35" s="95">
        <f>ROUND((SUM(BG131:BG288)),  2)</f>
        <v>0</v>
      </c>
      <c r="G35" s="32"/>
      <c r="H35" s="32"/>
      <c r="I35" s="96">
        <v>0.21</v>
      </c>
      <c r="J35" s="95">
        <f>0</f>
        <v>0</v>
      </c>
      <c r="K35" s="32"/>
      <c r="L35" s="42"/>
      <c r="S35" s="32"/>
      <c r="T35" s="32"/>
      <c r="U35" s="32"/>
      <c r="V35" s="32"/>
      <c r="W35" s="32"/>
      <c r="X35" s="32"/>
      <c r="Y35" s="32"/>
      <c r="Z35" s="32"/>
      <c r="AA35" s="32"/>
      <c r="AB35" s="32"/>
      <c r="AC35" s="32"/>
      <c r="AD35" s="32"/>
      <c r="AE35" s="32"/>
    </row>
    <row r="36" spans="1:31" s="2" customFormat="1" ht="14.5" hidden="1" customHeight="1">
      <c r="A36" s="32"/>
      <c r="B36" s="33"/>
      <c r="C36" s="32"/>
      <c r="D36" s="32"/>
      <c r="E36" s="27" t="s">
        <v>44</v>
      </c>
      <c r="F36" s="95">
        <f>ROUND((SUM(BH131:BH288)),  2)</f>
        <v>0</v>
      </c>
      <c r="G36" s="32"/>
      <c r="H36" s="32"/>
      <c r="I36" s="96">
        <v>0.12</v>
      </c>
      <c r="J36" s="95">
        <f>0</f>
        <v>0</v>
      </c>
      <c r="K36" s="32"/>
      <c r="L36" s="42"/>
      <c r="S36" s="32"/>
      <c r="T36" s="32"/>
      <c r="U36" s="32"/>
      <c r="V36" s="32"/>
      <c r="W36" s="32"/>
      <c r="X36" s="32"/>
      <c r="Y36" s="32"/>
      <c r="Z36" s="32"/>
      <c r="AA36" s="32"/>
      <c r="AB36" s="32"/>
      <c r="AC36" s="32"/>
      <c r="AD36" s="32"/>
      <c r="AE36" s="32"/>
    </row>
    <row r="37" spans="1:31" s="2" customFormat="1" ht="14.5" hidden="1" customHeight="1">
      <c r="A37" s="32"/>
      <c r="B37" s="33"/>
      <c r="C37" s="32"/>
      <c r="D37" s="32"/>
      <c r="E37" s="27" t="s">
        <v>45</v>
      </c>
      <c r="F37" s="95">
        <f>ROUND((SUM(BI131:BI288)),  2)</f>
        <v>0</v>
      </c>
      <c r="G37" s="32"/>
      <c r="H37" s="32"/>
      <c r="I37" s="96">
        <v>0</v>
      </c>
      <c r="J37" s="95">
        <f>0</f>
        <v>0</v>
      </c>
      <c r="K37" s="32"/>
      <c r="L37" s="42"/>
      <c r="S37" s="32"/>
      <c r="T37" s="32"/>
      <c r="U37" s="32"/>
      <c r="V37" s="32"/>
      <c r="W37" s="32"/>
      <c r="X37" s="32"/>
      <c r="Y37" s="32"/>
      <c r="Z37" s="32"/>
      <c r="AA37" s="32"/>
      <c r="AB37" s="32"/>
      <c r="AC37" s="32"/>
      <c r="AD37" s="32"/>
      <c r="AE37" s="32"/>
    </row>
    <row r="38" spans="1:31" s="2" customFormat="1" ht="7" customHeight="1">
      <c r="A38" s="32"/>
      <c r="B38" s="33"/>
      <c r="C38" s="32"/>
      <c r="D38" s="32"/>
      <c r="E38" s="32"/>
      <c r="F38" s="32"/>
      <c r="G38" s="32"/>
      <c r="H38" s="32"/>
      <c r="I38" s="32"/>
      <c r="J38" s="32"/>
      <c r="K38" s="32"/>
      <c r="L38" s="42"/>
      <c r="S38" s="32"/>
      <c r="T38" s="32"/>
      <c r="U38" s="32"/>
      <c r="V38" s="32"/>
      <c r="W38" s="32"/>
      <c r="X38" s="32"/>
      <c r="Y38" s="32"/>
      <c r="Z38" s="32"/>
      <c r="AA38" s="32"/>
      <c r="AB38" s="32"/>
      <c r="AC38" s="32"/>
      <c r="AD38" s="32"/>
      <c r="AE38" s="32"/>
    </row>
    <row r="39" spans="1:31" s="2" customFormat="1" ht="25.4" customHeight="1">
      <c r="A39" s="32"/>
      <c r="B39" s="33"/>
      <c r="C39" s="97"/>
      <c r="D39" s="98" t="s">
        <v>46</v>
      </c>
      <c r="E39" s="60"/>
      <c r="F39" s="60"/>
      <c r="G39" s="99" t="s">
        <v>47</v>
      </c>
      <c r="H39" s="100" t="s">
        <v>48</v>
      </c>
      <c r="I39" s="60"/>
      <c r="J39" s="101">
        <f>SUM(J30:J37)</f>
        <v>0</v>
      </c>
      <c r="K39" s="102"/>
      <c r="L39" s="42"/>
      <c r="S39" s="32"/>
      <c r="T39" s="32"/>
      <c r="U39" s="32"/>
      <c r="V39" s="32"/>
      <c r="W39" s="32"/>
      <c r="X39" s="32"/>
      <c r="Y39" s="32"/>
      <c r="Z39" s="32"/>
      <c r="AA39" s="32"/>
      <c r="AB39" s="32"/>
      <c r="AC39" s="32"/>
      <c r="AD39" s="32"/>
      <c r="AE39" s="32"/>
    </row>
    <row r="40" spans="1:31" s="2" customFormat="1" ht="14.5" customHeight="1">
      <c r="A40" s="32"/>
      <c r="B40" s="33"/>
      <c r="C40" s="32"/>
      <c r="D40" s="32"/>
      <c r="E40" s="32"/>
      <c r="F40" s="32"/>
      <c r="G40" s="32"/>
      <c r="H40" s="32"/>
      <c r="I40" s="32"/>
      <c r="J40" s="32"/>
      <c r="K40" s="32"/>
      <c r="L40" s="42"/>
      <c r="S40" s="32"/>
      <c r="T40" s="32"/>
      <c r="U40" s="32"/>
      <c r="V40" s="32"/>
      <c r="W40" s="32"/>
      <c r="X40" s="32"/>
      <c r="Y40" s="32"/>
      <c r="Z40" s="32"/>
      <c r="AA40" s="32"/>
      <c r="AB40" s="32"/>
      <c r="AC40" s="32"/>
      <c r="AD40" s="32"/>
      <c r="AE40" s="32"/>
    </row>
    <row r="41" spans="1:31" s="1" customFormat="1" ht="14.5" customHeight="1">
      <c r="B41" s="20"/>
      <c r="L41" s="20"/>
    </row>
    <row r="42" spans="1:31" s="1" customFormat="1" ht="14.5" customHeight="1">
      <c r="B42" s="20"/>
      <c r="L42" s="20"/>
    </row>
    <row r="43" spans="1:31" s="1" customFormat="1" ht="14.5" customHeight="1">
      <c r="B43" s="20"/>
      <c r="L43" s="20"/>
    </row>
    <row r="44" spans="1:31" s="1" customFormat="1" ht="14.5" customHeight="1">
      <c r="B44" s="20"/>
      <c r="L44" s="20"/>
    </row>
    <row r="45" spans="1:31" s="1" customFormat="1" ht="14.5" customHeight="1">
      <c r="B45" s="20"/>
      <c r="L45" s="20"/>
    </row>
    <row r="46" spans="1:31" s="1" customFormat="1" ht="14.5" customHeight="1">
      <c r="B46" s="20"/>
      <c r="L46" s="20"/>
    </row>
    <row r="47" spans="1:31" s="1" customFormat="1" ht="14.5" customHeight="1">
      <c r="B47" s="20"/>
      <c r="L47" s="20"/>
    </row>
    <row r="48" spans="1:31" s="1" customFormat="1" ht="14.5" customHeight="1">
      <c r="B48" s="20"/>
      <c r="L48" s="20"/>
    </row>
    <row r="49" spans="1:31" s="1" customFormat="1" ht="14.5" customHeight="1">
      <c r="B49" s="20"/>
      <c r="L49" s="20"/>
    </row>
    <row r="50" spans="1:31" s="2" customFormat="1" ht="14.5" customHeight="1">
      <c r="B50" s="42"/>
      <c r="D50" s="43" t="s">
        <v>49</v>
      </c>
      <c r="E50" s="44"/>
      <c r="F50" s="44"/>
      <c r="G50" s="43" t="s">
        <v>50</v>
      </c>
      <c r="H50" s="44"/>
      <c r="I50" s="44"/>
      <c r="J50" s="44"/>
      <c r="K50" s="44"/>
      <c r="L50" s="42"/>
    </row>
    <row r="51" spans="1:31">
      <c r="B51" s="20"/>
      <c r="L51" s="20"/>
    </row>
    <row r="52" spans="1:31">
      <c r="B52" s="20"/>
      <c r="L52" s="20"/>
    </row>
    <row r="53" spans="1:31">
      <c r="B53" s="20"/>
      <c r="L53" s="20"/>
    </row>
    <row r="54" spans="1:31">
      <c r="B54" s="20"/>
      <c r="L54" s="20"/>
    </row>
    <row r="55" spans="1:31">
      <c r="B55" s="20"/>
      <c r="L55" s="20"/>
    </row>
    <row r="56" spans="1:31">
      <c r="B56" s="20"/>
      <c r="L56" s="20"/>
    </row>
    <row r="57" spans="1:31">
      <c r="B57" s="20"/>
      <c r="L57" s="20"/>
    </row>
    <row r="58" spans="1:31">
      <c r="B58" s="20"/>
      <c r="L58" s="20"/>
    </row>
    <row r="59" spans="1:31">
      <c r="B59" s="20"/>
      <c r="L59" s="20"/>
    </row>
    <row r="60" spans="1:31">
      <c r="B60" s="20"/>
      <c r="L60" s="20"/>
    </row>
    <row r="61" spans="1:31" s="2" customFormat="1" ht="12.5">
      <c r="A61" s="32"/>
      <c r="B61" s="33"/>
      <c r="C61" s="32"/>
      <c r="D61" s="45" t="s">
        <v>51</v>
      </c>
      <c r="E61" s="35"/>
      <c r="F61" s="103" t="s">
        <v>52</v>
      </c>
      <c r="G61" s="45" t="s">
        <v>51</v>
      </c>
      <c r="H61" s="35"/>
      <c r="I61" s="35"/>
      <c r="J61" s="104" t="s">
        <v>52</v>
      </c>
      <c r="K61" s="35"/>
      <c r="L61" s="42"/>
      <c r="S61" s="32"/>
      <c r="T61" s="32"/>
      <c r="U61" s="32"/>
      <c r="V61" s="32"/>
      <c r="W61" s="32"/>
      <c r="X61" s="32"/>
      <c r="Y61" s="32"/>
      <c r="Z61" s="32"/>
      <c r="AA61" s="32"/>
      <c r="AB61" s="32"/>
      <c r="AC61" s="32"/>
      <c r="AD61" s="32"/>
      <c r="AE61" s="32"/>
    </row>
    <row r="62" spans="1:31">
      <c r="B62" s="20"/>
      <c r="L62" s="20"/>
    </row>
    <row r="63" spans="1:31">
      <c r="B63" s="20"/>
      <c r="L63" s="20"/>
    </row>
    <row r="64" spans="1:31">
      <c r="B64" s="20"/>
      <c r="L64" s="20"/>
    </row>
    <row r="65" spans="1:31" s="2" customFormat="1" ht="13">
      <c r="A65" s="32"/>
      <c r="B65" s="33"/>
      <c r="C65" s="32"/>
      <c r="D65" s="43" t="s">
        <v>53</v>
      </c>
      <c r="E65" s="46"/>
      <c r="F65" s="46"/>
      <c r="G65" s="43" t="s">
        <v>54</v>
      </c>
      <c r="H65" s="46"/>
      <c r="I65" s="46"/>
      <c r="J65" s="46"/>
      <c r="K65" s="46"/>
      <c r="L65" s="42"/>
      <c r="S65" s="32"/>
      <c r="T65" s="32"/>
      <c r="U65" s="32"/>
      <c r="V65" s="32"/>
      <c r="W65" s="32"/>
      <c r="X65" s="32"/>
      <c r="Y65" s="32"/>
      <c r="Z65" s="32"/>
      <c r="AA65" s="32"/>
      <c r="AB65" s="32"/>
      <c r="AC65" s="32"/>
      <c r="AD65" s="32"/>
      <c r="AE65" s="32"/>
    </row>
    <row r="66" spans="1:31">
      <c r="B66" s="20"/>
      <c r="L66" s="20"/>
    </row>
    <row r="67" spans="1:31">
      <c r="B67" s="20"/>
      <c r="L67" s="20"/>
    </row>
    <row r="68" spans="1:31">
      <c r="B68" s="20"/>
      <c r="L68" s="20"/>
    </row>
    <row r="69" spans="1:31">
      <c r="B69" s="20"/>
      <c r="L69" s="20"/>
    </row>
    <row r="70" spans="1:31">
      <c r="B70" s="20"/>
      <c r="L70" s="20"/>
    </row>
    <row r="71" spans="1:31">
      <c r="B71" s="20"/>
      <c r="L71" s="20"/>
    </row>
    <row r="72" spans="1:31">
      <c r="B72" s="20"/>
      <c r="L72" s="20"/>
    </row>
    <row r="73" spans="1:31">
      <c r="B73" s="20"/>
      <c r="L73" s="20"/>
    </row>
    <row r="74" spans="1:31">
      <c r="B74" s="20"/>
      <c r="L74" s="20"/>
    </row>
    <row r="75" spans="1:31">
      <c r="B75" s="20"/>
      <c r="L75" s="20"/>
    </row>
    <row r="76" spans="1:31" s="2" customFormat="1" ht="12.5">
      <c r="A76" s="32"/>
      <c r="B76" s="33"/>
      <c r="C76" s="32"/>
      <c r="D76" s="45" t="s">
        <v>51</v>
      </c>
      <c r="E76" s="35"/>
      <c r="F76" s="103" t="s">
        <v>52</v>
      </c>
      <c r="G76" s="45" t="s">
        <v>51</v>
      </c>
      <c r="H76" s="35"/>
      <c r="I76" s="35"/>
      <c r="J76" s="104" t="s">
        <v>52</v>
      </c>
      <c r="K76" s="35"/>
      <c r="L76" s="42"/>
      <c r="S76" s="32"/>
      <c r="T76" s="32"/>
      <c r="U76" s="32"/>
      <c r="V76" s="32"/>
      <c r="W76" s="32"/>
      <c r="X76" s="32"/>
      <c r="Y76" s="32"/>
      <c r="Z76" s="32"/>
      <c r="AA76" s="32"/>
      <c r="AB76" s="32"/>
      <c r="AC76" s="32"/>
      <c r="AD76" s="32"/>
      <c r="AE76" s="32"/>
    </row>
    <row r="77" spans="1:31" s="2" customFormat="1" ht="14.5" customHeight="1">
      <c r="A77" s="32"/>
      <c r="B77" s="47"/>
      <c r="C77" s="48"/>
      <c r="D77" s="48"/>
      <c r="E77" s="48"/>
      <c r="F77" s="48"/>
      <c r="G77" s="48"/>
      <c r="H77" s="48"/>
      <c r="I77" s="48"/>
      <c r="J77" s="48"/>
      <c r="K77" s="48"/>
      <c r="L77" s="42"/>
      <c r="S77" s="32"/>
      <c r="T77" s="32"/>
      <c r="U77" s="32"/>
      <c r="V77" s="32"/>
      <c r="W77" s="32"/>
      <c r="X77" s="32"/>
      <c r="Y77" s="32"/>
      <c r="Z77" s="32"/>
      <c r="AA77" s="32"/>
      <c r="AB77" s="32"/>
      <c r="AC77" s="32"/>
      <c r="AD77" s="32"/>
      <c r="AE77" s="32"/>
    </row>
    <row r="81" spans="1:47" s="2" customFormat="1" ht="7" customHeight="1">
      <c r="A81" s="32"/>
      <c r="B81" s="49"/>
      <c r="C81" s="50"/>
      <c r="D81" s="50"/>
      <c r="E81" s="50"/>
      <c r="F81" s="50"/>
      <c r="G81" s="50"/>
      <c r="H81" s="50"/>
      <c r="I81" s="50"/>
      <c r="J81" s="50"/>
      <c r="K81" s="50"/>
      <c r="L81" s="42"/>
      <c r="S81" s="32"/>
      <c r="T81" s="32"/>
      <c r="U81" s="32"/>
      <c r="V81" s="32"/>
      <c r="W81" s="32"/>
      <c r="X81" s="32"/>
      <c r="Y81" s="32"/>
      <c r="Z81" s="32"/>
      <c r="AA81" s="32"/>
      <c r="AB81" s="32"/>
      <c r="AC81" s="32"/>
      <c r="AD81" s="32"/>
      <c r="AE81" s="32"/>
    </row>
    <row r="82" spans="1:47" s="2" customFormat="1" ht="25" customHeight="1">
      <c r="A82" s="32"/>
      <c r="B82" s="33"/>
      <c r="C82" s="21" t="s">
        <v>108</v>
      </c>
      <c r="D82" s="32"/>
      <c r="E82" s="32"/>
      <c r="F82" s="32"/>
      <c r="G82" s="32"/>
      <c r="H82" s="32"/>
      <c r="I82" s="32"/>
      <c r="J82" s="32"/>
      <c r="K82" s="32"/>
      <c r="L82" s="42"/>
      <c r="S82" s="32"/>
      <c r="T82" s="32"/>
      <c r="U82" s="32"/>
      <c r="V82" s="32"/>
      <c r="W82" s="32"/>
      <c r="X82" s="32"/>
      <c r="Y82" s="32"/>
      <c r="Z82" s="32"/>
      <c r="AA82" s="32"/>
      <c r="AB82" s="32"/>
      <c r="AC82" s="32"/>
      <c r="AD82" s="32"/>
      <c r="AE82" s="32"/>
    </row>
    <row r="83" spans="1:47" s="2" customFormat="1" ht="7" customHeight="1">
      <c r="A83" s="32"/>
      <c r="B83" s="33"/>
      <c r="C83" s="32"/>
      <c r="D83" s="32"/>
      <c r="E83" s="32"/>
      <c r="F83" s="32"/>
      <c r="G83" s="32"/>
      <c r="H83" s="32"/>
      <c r="I83" s="32"/>
      <c r="J83" s="32"/>
      <c r="K83" s="32"/>
      <c r="L83" s="42"/>
      <c r="S83" s="32"/>
      <c r="T83" s="32"/>
      <c r="U83" s="32"/>
      <c r="V83" s="32"/>
      <c r="W83" s="32"/>
      <c r="X83" s="32"/>
      <c r="Y83" s="32"/>
      <c r="Z83" s="32"/>
      <c r="AA83" s="32"/>
      <c r="AB83" s="32"/>
      <c r="AC83" s="32"/>
      <c r="AD83" s="32"/>
      <c r="AE83" s="32"/>
    </row>
    <row r="84" spans="1:47" s="2" customFormat="1" ht="12" customHeight="1">
      <c r="A84" s="32"/>
      <c r="B84" s="33"/>
      <c r="C84" s="27" t="s">
        <v>16</v>
      </c>
      <c r="D84" s="32"/>
      <c r="E84" s="32"/>
      <c r="F84" s="32"/>
      <c r="G84" s="32"/>
      <c r="H84" s="32"/>
      <c r="I84" s="32"/>
      <c r="J84" s="32"/>
      <c r="K84" s="32"/>
      <c r="L84" s="42"/>
      <c r="S84" s="32"/>
      <c r="T84" s="32"/>
      <c r="U84" s="32"/>
      <c r="V84" s="32"/>
      <c r="W84" s="32"/>
      <c r="X84" s="32"/>
      <c r="Y84" s="32"/>
      <c r="Z84" s="32"/>
      <c r="AA84" s="32"/>
      <c r="AB84" s="32"/>
      <c r="AC84" s="32"/>
      <c r="AD84" s="32"/>
      <c r="AE84" s="32"/>
    </row>
    <row r="85" spans="1:47" s="2" customFormat="1" ht="16.5" customHeight="1">
      <c r="A85" s="32"/>
      <c r="B85" s="33"/>
      <c r="C85" s="32"/>
      <c r="D85" s="32"/>
      <c r="E85" s="299" t="str">
        <f>E7</f>
        <v>KAPLE SV VÁCLAVA VONOKLASY Na Návsi, Vonoklasy</v>
      </c>
      <c r="F85" s="300"/>
      <c r="G85" s="300"/>
      <c r="H85" s="300"/>
      <c r="I85" s="32"/>
      <c r="J85" s="32"/>
      <c r="K85" s="32"/>
      <c r="L85" s="42"/>
      <c r="S85" s="32"/>
      <c r="T85" s="32"/>
      <c r="U85" s="32"/>
      <c r="V85" s="32"/>
      <c r="W85" s="32"/>
      <c r="X85" s="32"/>
      <c r="Y85" s="32"/>
      <c r="Z85" s="32"/>
      <c r="AA85" s="32"/>
      <c r="AB85" s="32"/>
      <c r="AC85" s="32"/>
      <c r="AD85" s="32"/>
      <c r="AE85" s="32"/>
    </row>
    <row r="86" spans="1:47" s="2" customFormat="1" ht="12" customHeight="1">
      <c r="A86" s="32"/>
      <c r="B86" s="33"/>
      <c r="C86" s="27" t="s">
        <v>106</v>
      </c>
      <c r="D86" s="32"/>
      <c r="E86" s="32"/>
      <c r="F86" s="32"/>
      <c r="G86" s="32"/>
      <c r="H86" s="32"/>
      <c r="I86" s="32"/>
      <c r="J86" s="32"/>
      <c r="K86" s="32"/>
      <c r="L86" s="42"/>
      <c r="S86" s="32"/>
      <c r="T86" s="32"/>
      <c r="U86" s="32"/>
      <c r="V86" s="32"/>
      <c r="W86" s="32"/>
      <c r="X86" s="32"/>
      <c r="Y86" s="32"/>
      <c r="Z86" s="32"/>
      <c r="AA86" s="32"/>
      <c r="AB86" s="32"/>
      <c r="AC86" s="32"/>
      <c r="AD86" s="32"/>
      <c r="AE86" s="32"/>
    </row>
    <row r="87" spans="1:47" s="2" customFormat="1" ht="16.5" customHeight="1">
      <c r="A87" s="32"/>
      <c r="B87" s="33"/>
      <c r="C87" s="32"/>
      <c r="D87" s="32"/>
      <c r="E87" s="281" t="str">
        <f>E9</f>
        <v>01 - Výměna krovu a střešní krytiny</v>
      </c>
      <c r="F87" s="298"/>
      <c r="G87" s="298"/>
      <c r="H87" s="298"/>
      <c r="I87" s="32"/>
      <c r="J87" s="32"/>
      <c r="K87" s="32"/>
      <c r="L87" s="42"/>
      <c r="S87" s="32"/>
      <c r="T87" s="32"/>
      <c r="U87" s="32"/>
      <c r="V87" s="32"/>
      <c r="W87" s="32"/>
      <c r="X87" s="32"/>
      <c r="Y87" s="32"/>
      <c r="Z87" s="32"/>
      <c r="AA87" s="32"/>
      <c r="AB87" s="32"/>
      <c r="AC87" s="32"/>
      <c r="AD87" s="32"/>
      <c r="AE87" s="32"/>
    </row>
    <row r="88" spans="1:47" s="2" customFormat="1" ht="7" customHeight="1">
      <c r="A88" s="32"/>
      <c r="B88" s="33"/>
      <c r="C88" s="32"/>
      <c r="D88" s="32"/>
      <c r="E88" s="32"/>
      <c r="F88" s="32"/>
      <c r="G88" s="32"/>
      <c r="H88" s="32"/>
      <c r="I88" s="32"/>
      <c r="J88" s="32"/>
      <c r="K88" s="32"/>
      <c r="L88" s="42"/>
      <c r="S88" s="32"/>
      <c r="T88" s="32"/>
      <c r="U88" s="32"/>
      <c r="V88" s="32"/>
      <c r="W88" s="32"/>
      <c r="X88" s="32"/>
      <c r="Y88" s="32"/>
      <c r="Z88" s="32"/>
      <c r="AA88" s="32"/>
      <c r="AB88" s="32"/>
      <c r="AC88" s="32"/>
      <c r="AD88" s="32"/>
      <c r="AE88" s="32"/>
    </row>
    <row r="89" spans="1:47" s="2" customFormat="1" ht="12" customHeight="1">
      <c r="A89" s="32"/>
      <c r="B89" s="33"/>
      <c r="C89" s="27" t="s">
        <v>20</v>
      </c>
      <c r="D89" s="32"/>
      <c r="E89" s="32"/>
      <c r="F89" s="25" t="str">
        <f>F12</f>
        <v>Vonoklasy</v>
      </c>
      <c r="G89" s="32"/>
      <c r="H89" s="32"/>
      <c r="I89" s="27" t="s">
        <v>22</v>
      </c>
      <c r="J89" s="55" t="str">
        <f>IF(J12="","",J12)</f>
        <v>20. 8. 2025</v>
      </c>
      <c r="K89" s="32"/>
      <c r="L89" s="42"/>
      <c r="S89" s="32"/>
      <c r="T89" s="32"/>
      <c r="U89" s="32"/>
      <c r="V89" s="32"/>
      <c r="W89" s="32"/>
      <c r="X89" s="32"/>
      <c r="Y89" s="32"/>
      <c r="Z89" s="32"/>
      <c r="AA89" s="32"/>
      <c r="AB89" s="32"/>
      <c r="AC89" s="32"/>
      <c r="AD89" s="32"/>
      <c r="AE89" s="32"/>
    </row>
    <row r="90" spans="1:47" s="2" customFormat="1" ht="7" customHeight="1">
      <c r="A90" s="32"/>
      <c r="B90" s="33"/>
      <c r="C90" s="32"/>
      <c r="D90" s="32"/>
      <c r="E90" s="32"/>
      <c r="F90" s="32"/>
      <c r="G90" s="32"/>
      <c r="H90" s="32"/>
      <c r="I90" s="32"/>
      <c r="J90" s="32"/>
      <c r="K90" s="32"/>
      <c r="L90" s="42"/>
      <c r="S90" s="32"/>
      <c r="T90" s="32"/>
      <c r="U90" s="32"/>
      <c r="V90" s="32"/>
      <c r="W90" s="32"/>
      <c r="X90" s="32"/>
      <c r="Y90" s="32"/>
      <c r="Z90" s="32"/>
      <c r="AA90" s="32"/>
      <c r="AB90" s="32"/>
      <c r="AC90" s="32"/>
      <c r="AD90" s="32"/>
      <c r="AE90" s="32"/>
    </row>
    <row r="91" spans="1:47" s="2" customFormat="1" ht="25.75" customHeight="1">
      <c r="A91" s="32"/>
      <c r="B91" s="33"/>
      <c r="C91" s="27" t="s">
        <v>24</v>
      </c>
      <c r="D91" s="32"/>
      <c r="E91" s="32"/>
      <c r="F91" s="25" t="str">
        <f>E15</f>
        <v xml:space="preserve"> </v>
      </c>
      <c r="G91" s="32"/>
      <c r="H91" s="32"/>
      <c r="I91" s="27" t="s">
        <v>30</v>
      </c>
      <c r="J91" s="30" t="str">
        <f>E21</f>
        <v>Ing.arch.Ester Miluničová</v>
      </c>
      <c r="K91" s="32"/>
      <c r="L91" s="42"/>
      <c r="S91" s="32"/>
      <c r="T91" s="32"/>
      <c r="U91" s="32"/>
      <c r="V91" s="32"/>
      <c r="W91" s="32"/>
      <c r="X91" s="32"/>
      <c r="Y91" s="32"/>
      <c r="Z91" s="32"/>
      <c r="AA91" s="32"/>
      <c r="AB91" s="32"/>
      <c r="AC91" s="32"/>
      <c r="AD91" s="32"/>
      <c r="AE91" s="32"/>
    </row>
    <row r="92" spans="1:47" s="2" customFormat="1" ht="15.25" customHeight="1">
      <c r="A92" s="32"/>
      <c r="B92" s="33"/>
      <c r="C92" s="27" t="s">
        <v>28</v>
      </c>
      <c r="D92" s="32"/>
      <c r="E92" s="32"/>
      <c r="F92" s="25" t="str">
        <f>IF(E18="","",E18)</f>
        <v>Vyplň údaj</v>
      </c>
      <c r="G92" s="32"/>
      <c r="H92" s="32"/>
      <c r="I92" s="27" t="s">
        <v>33</v>
      </c>
      <c r="J92" s="30" t="str">
        <f>E24</f>
        <v>Hana Pejšová</v>
      </c>
      <c r="K92" s="32"/>
      <c r="L92" s="42"/>
      <c r="S92" s="32"/>
      <c r="T92" s="32"/>
      <c r="U92" s="32"/>
      <c r="V92" s="32"/>
      <c r="W92" s="32"/>
      <c r="X92" s="32"/>
      <c r="Y92" s="32"/>
      <c r="Z92" s="32"/>
      <c r="AA92" s="32"/>
      <c r="AB92" s="32"/>
      <c r="AC92" s="32"/>
      <c r="AD92" s="32"/>
      <c r="AE92" s="32"/>
    </row>
    <row r="93" spans="1:47" s="2" customFormat="1" ht="10.4" customHeight="1">
      <c r="A93" s="32"/>
      <c r="B93" s="33"/>
      <c r="C93" s="32"/>
      <c r="D93" s="32"/>
      <c r="E93" s="32"/>
      <c r="F93" s="32"/>
      <c r="G93" s="32"/>
      <c r="H93" s="32"/>
      <c r="I93" s="32"/>
      <c r="J93" s="32"/>
      <c r="K93" s="32"/>
      <c r="L93" s="42"/>
      <c r="S93" s="32"/>
      <c r="T93" s="32"/>
      <c r="U93" s="32"/>
      <c r="V93" s="32"/>
      <c r="W93" s="32"/>
      <c r="X93" s="32"/>
      <c r="Y93" s="32"/>
      <c r="Z93" s="32"/>
      <c r="AA93" s="32"/>
      <c r="AB93" s="32"/>
      <c r="AC93" s="32"/>
      <c r="AD93" s="32"/>
      <c r="AE93" s="32"/>
    </row>
    <row r="94" spans="1:47" s="2" customFormat="1" ht="29.25" customHeight="1">
      <c r="A94" s="32"/>
      <c r="B94" s="33"/>
      <c r="C94" s="105" t="s">
        <v>109</v>
      </c>
      <c r="D94" s="97"/>
      <c r="E94" s="97"/>
      <c r="F94" s="97"/>
      <c r="G94" s="97"/>
      <c r="H94" s="97"/>
      <c r="I94" s="97"/>
      <c r="J94" s="106" t="s">
        <v>110</v>
      </c>
      <c r="K94" s="97"/>
      <c r="L94" s="42"/>
      <c r="S94" s="32"/>
      <c r="T94" s="32"/>
      <c r="U94" s="32"/>
      <c r="V94" s="32"/>
      <c r="W94" s="32"/>
      <c r="X94" s="32"/>
      <c r="Y94" s="32"/>
      <c r="Z94" s="32"/>
      <c r="AA94" s="32"/>
      <c r="AB94" s="32"/>
      <c r="AC94" s="32"/>
      <c r="AD94" s="32"/>
      <c r="AE94" s="32"/>
    </row>
    <row r="95" spans="1:47" s="2" customFormat="1" ht="10.4" customHeight="1">
      <c r="A95" s="32"/>
      <c r="B95" s="33"/>
      <c r="C95" s="32"/>
      <c r="D95" s="32"/>
      <c r="E95" s="32"/>
      <c r="F95" s="32"/>
      <c r="G95" s="32"/>
      <c r="H95" s="32"/>
      <c r="I95" s="32"/>
      <c r="J95" s="32"/>
      <c r="K95" s="32"/>
      <c r="L95" s="42"/>
      <c r="S95" s="32"/>
      <c r="T95" s="32"/>
      <c r="U95" s="32"/>
      <c r="V95" s="32"/>
      <c r="W95" s="32"/>
      <c r="X95" s="32"/>
      <c r="Y95" s="32"/>
      <c r="Z95" s="32"/>
      <c r="AA95" s="32"/>
      <c r="AB95" s="32"/>
      <c r="AC95" s="32"/>
      <c r="AD95" s="32"/>
      <c r="AE95" s="32"/>
    </row>
    <row r="96" spans="1:47" s="2" customFormat="1" ht="22.9" customHeight="1">
      <c r="A96" s="32"/>
      <c r="B96" s="33"/>
      <c r="C96" s="107" t="s">
        <v>111</v>
      </c>
      <c r="D96" s="32"/>
      <c r="E96" s="32"/>
      <c r="F96" s="32"/>
      <c r="G96" s="32"/>
      <c r="H96" s="32"/>
      <c r="I96" s="32"/>
      <c r="J96" s="71">
        <f>J131</f>
        <v>0</v>
      </c>
      <c r="K96" s="32"/>
      <c r="L96" s="42"/>
      <c r="S96" s="32"/>
      <c r="T96" s="32"/>
      <c r="U96" s="32"/>
      <c r="V96" s="32"/>
      <c r="W96" s="32"/>
      <c r="X96" s="32"/>
      <c r="Y96" s="32"/>
      <c r="Z96" s="32"/>
      <c r="AA96" s="32"/>
      <c r="AB96" s="32"/>
      <c r="AC96" s="32"/>
      <c r="AD96" s="32"/>
      <c r="AE96" s="32"/>
      <c r="AU96" s="17" t="s">
        <v>112</v>
      </c>
    </row>
    <row r="97" spans="1:31" s="9" customFormat="1" ht="25" customHeight="1">
      <c r="B97" s="108"/>
      <c r="D97" s="109" t="s">
        <v>113</v>
      </c>
      <c r="E97" s="110"/>
      <c r="F97" s="110"/>
      <c r="G97" s="110"/>
      <c r="H97" s="110"/>
      <c r="I97" s="110"/>
      <c r="J97" s="111">
        <f>J132</f>
        <v>0</v>
      </c>
      <c r="L97" s="108"/>
    </row>
    <row r="98" spans="1:31" s="10" customFormat="1" ht="19.899999999999999" customHeight="1">
      <c r="B98" s="112"/>
      <c r="D98" s="113" t="s">
        <v>114</v>
      </c>
      <c r="E98" s="114"/>
      <c r="F98" s="114"/>
      <c r="G98" s="114"/>
      <c r="H98" s="114"/>
      <c r="I98" s="114"/>
      <c r="J98" s="115">
        <f>J133</f>
        <v>0</v>
      </c>
      <c r="L98" s="112"/>
    </row>
    <row r="99" spans="1:31" s="10" customFormat="1" ht="19.899999999999999" customHeight="1">
      <c r="B99" s="112"/>
      <c r="D99" s="113" t="s">
        <v>115</v>
      </c>
      <c r="E99" s="114"/>
      <c r="F99" s="114"/>
      <c r="G99" s="114"/>
      <c r="H99" s="114"/>
      <c r="I99" s="114"/>
      <c r="J99" s="115">
        <f>J144</f>
        <v>0</v>
      </c>
      <c r="L99" s="112"/>
    </row>
    <row r="100" spans="1:31" s="10" customFormat="1" ht="19.899999999999999" customHeight="1">
      <c r="B100" s="112"/>
      <c r="D100" s="113" t="s">
        <v>116</v>
      </c>
      <c r="E100" s="114"/>
      <c r="F100" s="114"/>
      <c r="G100" s="114"/>
      <c r="H100" s="114"/>
      <c r="I100" s="114"/>
      <c r="J100" s="115">
        <f>J156</f>
        <v>0</v>
      </c>
      <c r="L100" s="112"/>
    </row>
    <row r="101" spans="1:31" s="10" customFormat="1" ht="19.899999999999999" customHeight="1">
      <c r="B101" s="112"/>
      <c r="D101" s="113" t="s">
        <v>117</v>
      </c>
      <c r="E101" s="114"/>
      <c r="F101" s="114"/>
      <c r="G101" s="114"/>
      <c r="H101" s="114"/>
      <c r="I101" s="114"/>
      <c r="J101" s="115">
        <f>J165</f>
        <v>0</v>
      </c>
      <c r="L101" s="112"/>
    </row>
    <row r="102" spans="1:31" s="9" customFormat="1" ht="25" customHeight="1">
      <c r="B102" s="108"/>
      <c r="D102" s="109" t="s">
        <v>118</v>
      </c>
      <c r="E102" s="110"/>
      <c r="F102" s="110"/>
      <c r="G102" s="110"/>
      <c r="H102" s="110"/>
      <c r="I102" s="110"/>
      <c r="J102" s="111">
        <f>J167</f>
        <v>0</v>
      </c>
      <c r="L102" s="108"/>
    </row>
    <row r="103" spans="1:31" s="10" customFormat="1" ht="19.899999999999999" customHeight="1">
      <c r="B103" s="112"/>
      <c r="D103" s="113" t="s">
        <v>119</v>
      </c>
      <c r="E103" s="114"/>
      <c r="F103" s="114"/>
      <c r="G103" s="114"/>
      <c r="H103" s="114"/>
      <c r="I103" s="114"/>
      <c r="J103" s="115">
        <f>J168</f>
        <v>0</v>
      </c>
      <c r="L103" s="112"/>
    </row>
    <row r="104" spans="1:31" s="10" customFormat="1" ht="19.899999999999999" customHeight="1">
      <c r="B104" s="112"/>
      <c r="D104" s="113" t="s">
        <v>120</v>
      </c>
      <c r="E104" s="114"/>
      <c r="F104" s="114"/>
      <c r="G104" s="114"/>
      <c r="H104" s="114"/>
      <c r="I104" s="114"/>
      <c r="J104" s="115">
        <f>J229</f>
        <v>0</v>
      </c>
      <c r="L104" s="112"/>
    </row>
    <row r="105" spans="1:31" s="10" customFormat="1" ht="19.899999999999999" customHeight="1">
      <c r="B105" s="112"/>
      <c r="D105" s="113" t="s">
        <v>121</v>
      </c>
      <c r="E105" s="114"/>
      <c r="F105" s="114"/>
      <c r="G105" s="114"/>
      <c r="H105" s="114"/>
      <c r="I105" s="114"/>
      <c r="J105" s="115">
        <f>J243</f>
        <v>0</v>
      </c>
      <c r="L105" s="112"/>
    </row>
    <row r="106" spans="1:31" s="10" customFormat="1" ht="14.9" customHeight="1">
      <c r="B106" s="112"/>
      <c r="D106" s="113" t="s">
        <v>122</v>
      </c>
      <c r="E106" s="114"/>
      <c r="F106" s="114"/>
      <c r="G106" s="114"/>
      <c r="H106" s="114"/>
      <c r="I106" s="114"/>
      <c r="J106" s="115">
        <f>J271</f>
        <v>0</v>
      </c>
      <c r="L106" s="112"/>
    </row>
    <row r="107" spans="1:31" s="9" customFormat="1" ht="25" customHeight="1">
      <c r="B107" s="108"/>
      <c r="D107" s="109" t="s">
        <v>123</v>
      </c>
      <c r="E107" s="110"/>
      <c r="F107" s="110"/>
      <c r="G107" s="110"/>
      <c r="H107" s="110"/>
      <c r="I107" s="110"/>
      <c r="J107" s="111">
        <f>J280</f>
        <v>0</v>
      </c>
      <c r="L107" s="108"/>
    </row>
    <row r="108" spans="1:31" s="10" customFormat="1" ht="19.899999999999999" customHeight="1">
      <c r="B108" s="112"/>
      <c r="D108" s="113" t="s">
        <v>124</v>
      </c>
      <c r="E108" s="114"/>
      <c r="F108" s="114"/>
      <c r="G108" s="114"/>
      <c r="H108" s="114"/>
      <c r="I108" s="114"/>
      <c r="J108" s="115">
        <f>J281</f>
        <v>0</v>
      </c>
      <c r="L108" s="112"/>
    </row>
    <row r="109" spans="1:31" s="10" customFormat="1" ht="19.899999999999999" customHeight="1">
      <c r="B109" s="112"/>
      <c r="D109" s="113" t="s">
        <v>125</v>
      </c>
      <c r="E109" s="114"/>
      <c r="F109" s="114"/>
      <c r="G109" s="114"/>
      <c r="H109" s="114"/>
      <c r="I109" s="114"/>
      <c r="J109" s="115">
        <f>J283</f>
        <v>0</v>
      </c>
      <c r="L109" s="112"/>
    </row>
    <row r="110" spans="1:31" s="10" customFormat="1" ht="19.899999999999999" customHeight="1">
      <c r="B110" s="112"/>
      <c r="D110" s="113" t="s">
        <v>126</v>
      </c>
      <c r="E110" s="114"/>
      <c r="F110" s="114"/>
      <c r="G110" s="114"/>
      <c r="H110" s="114"/>
      <c r="I110" s="114"/>
      <c r="J110" s="115">
        <f>J285</f>
        <v>0</v>
      </c>
      <c r="L110" s="112"/>
    </row>
    <row r="111" spans="1:31" s="10" customFormat="1" ht="19.899999999999999" customHeight="1">
      <c r="B111" s="112"/>
      <c r="D111" s="113" t="s">
        <v>127</v>
      </c>
      <c r="E111" s="114"/>
      <c r="F111" s="114"/>
      <c r="G111" s="114"/>
      <c r="H111" s="114"/>
      <c r="I111" s="114"/>
      <c r="J111" s="115">
        <f>J287</f>
        <v>0</v>
      </c>
      <c r="L111" s="112"/>
    </row>
    <row r="112" spans="1:31" s="2" customFormat="1" ht="21.75" customHeight="1">
      <c r="A112" s="32"/>
      <c r="B112" s="33"/>
      <c r="C112" s="32"/>
      <c r="D112" s="32"/>
      <c r="E112" s="32"/>
      <c r="F112" s="32"/>
      <c r="G112" s="32"/>
      <c r="H112" s="32"/>
      <c r="I112" s="32"/>
      <c r="J112" s="32"/>
      <c r="K112" s="32"/>
      <c r="L112" s="42"/>
      <c r="S112" s="32"/>
      <c r="T112" s="32"/>
      <c r="U112" s="32"/>
      <c r="V112" s="32"/>
      <c r="W112" s="32"/>
      <c r="X112" s="32"/>
      <c r="Y112" s="32"/>
      <c r="Z112" s="32"/>
      <c r="AA112" s="32"/>
      <c r="AB112" s="32"/>
      <c r="AC112" s="32"/>
      <c r="AD112" s="32"/>
      <c r="AE112" s="32"/>
    </row>
    <row r="113" spans="1:31" s="2" customFormat="1" ht="7" customHeight="1">
      <c r="A113" s="32"/>
      <c r="B113" s="47"/>
      <c r="C113" s="48"/>
      <c r="D113" s="48"/>
      <c r="E113" s="48"/>
      <c r="F113" s="48"/>
      <c r="G113" s="48"/>
      <c r="H113" s="48"/>
      <c r="I113" s="48"/>
      <c r="J113" s="48"/>
      <c r="K113" s="48"/>
      <c r="L113" s="42"/>
      <c r="S113" s="32"/>
      <c r="T113" s="32"/>
      <c r="U113" s="32"/>
      <c r="V113" s="32"/>
      <c r="W113" s="32"/>
      <c r="X113" s="32"/>
      <c r="Y113" s="32"/>
      <c r="Z113" s="32"/>
      <c r="AA113" s="32"/>
      <c r="AB113" s="32"/>
      <c r="AC113" s="32"/>
      <c r="AD113" s="32"/>
      <c r="AE113" s="32"/>
    </row>
    <row r="117" spans="1:31" s="2" customFormat="1" ht="7" customHeight="1">
      <c r="A117" s="32"/>
      <c r="B117" s="49"/>
      <c r="C117" s="50"/>
      <c r="D117" s="50"/>
      <c r="E117" s="50"/>
      <c r="F117" s="50"/>
      <c r="G117" s="50"/>
      <c r="H117" s="50"/>
      <c r="I117" s="50"/>
      <c r="J117" s="50"/>
      <c r="K117" s="50"/>
      <c r="L117" s="42"/>
      <c r="S117" s="32"/>
      <c r="T117" s="32"/>
      <c r="U117" s="32"/>
      <c r="V117" s="32"/>
      <c r="W117" s="32"/>
      <c r="X117" s="32"/>
      <c r="Y117" s="32"/>
      <c r="Z117" s="32"/>
      <c r="AA117" s="32"/>
      <c r="AB117" s="32"/>
      <c r="AC117" s="32"/>
      <c r="AD117" s="32"/>
      <c r="AE117" s="32"/>
    </row>
    <row r="118" spans="1:31" s="2" customFormat="1" ht="25" customHeight="1">
      <c r="A118" s="32"/>
      <c r="B118" s="33"/>
      <c r="C118" s="21" t="s">
        <v>128</v>
      </c>
      <c r="D118" s="32"/>
      <c r="E118" s="32"/>
      <c r="F118" s="32"/>
      <c r="G118" s="32"/>
      <c r="H118" s="32"/>
      <c r="I118" s="32"/>
      <c r="J118" s="32"/>
      <c r="K118" s="32"/>
      <c r="L118" s="42"/>
      <c r="S118" s="32"/>
      <c r="T118" s="32"/>
      <c r="U118" s="32"/>
      <c r="V118" s="32"/>
      <c r="W118" s="32"/>
      <c r="X118" s="32"/>
      <c r="Y118" s="32"/>
      <c r="Z118" s="32"/>
      <c r="AA118" s="32"/>
      <c r="AB118" s="32"/>
      <c r="AC118" s="32"/>
      <c r="AD118" s="32"/>
      <c r="AE118" s="32"/>
    </row>
    <row r="119" spans="1:31" s="2" customFormat="1" ht="7" customHeight="1">
      <c r="A119" s="32"/>
      <c r="B119" s="33"/>
      <c r="C119" s="32"/>
      <c r="D119" s="32"/>
      <c r="E119" s="32"/>
      <c r="F119" s="32"/>
      <c r="G119" s="32"/>
      <c r="H119" s="32"/>
      <c r="I119" s="32"/>
      <c r="J119" s="32"/>
      <c r="K119" s="32"/>
      <c r="L119" s="42"/>
      <c r="S119" s="32"/>
      <c r="T119" s="32"/>
      <c r="U119" s="32"/>
      <c r="V119" s="32"/>
      <c r="W119" s="32"/>
      <c r="X119" s="32"/>
      <c r="Y119" s="32"/>
      <c r="Z119" s="32"/>
      <c r="AA119" s="32"/>
      <c r="AB119" s="32"/>
      <c r="AC119" s="32"/>
      <c r="AD119" s="32"/>
      <c r="AE119" s="32"/>
    </row>
    <row r="120" spans="1:31" s="2" customFormat="1" ht="12" customHeight="1">
      <c r="A120" s="32"/>
      <c r="B120" s="33"/>
      <c r="C120" s="27" t="s">
        <v>16</v>
      </c>
      <c r="D120" s="32"/>
      <c r="E120" s="32"/>
      <c r="F120" s="32"/>
      <c r="G120" s="32"/>
      <c r="H120" s="32"/>
      <c r="I120" s="32"/>
      <c r="J120" s="32"/>
      <c r="K120" s="32"/>
      <c r="L120" s="42"/>
      <c r="S120" s="32"/>
      <c r="T120" s="32"/>
      <c r="U120" s="32"/>
      <c r="V120" s="32"/>
      <c r="W120" s="32"/>
      <c r="X120" s="32"/>
      <c r="Y120" s="32"/>
      <c r="Z120" s="32"/>
      <c r="AA120" s="32"/>
      <c r="AB120" s="32"/>
      <c r="AC120" s="32"/>
      <c r="AD120" s="32"/>
      <c r="AE120" s="32"/>
    </row>
    <row r="121" spans="1:31" s="2" customFormat="1" ht="16.5" customHeight="1">
      <c r="A121" s="32"/>
      <c r="B121" s="33"/>
      <c r="C121" s="32"/>
      <c r="D121" s="32"/>
      <c r="E121" s="299" t="str">
        <f>E7</f>
        <v>KAPLE SV VÁCLAVA VONOKLASY Na Návsi, Vonoklasy</v>
      </c>
      <c r="F121" s="300"/>
      <c r="G121" s="300"/>
      <c r="H121" s="300"/>
      <c r="I121" s="32"/>
      <c r="J121" s="32"/>
      <c r="K121" s="32"/>
      <c r="L121" s="42"/>
      <c r="S121" s="32"/>
      <c r="T121" s="32"/>
      <c r="U121" s="32"/>
      <c r="V121" s="32"/>
      <c r="W121" s="32"/>
      <c r="X121" s="32"/>
      <c r="Y121" s="32"/>
      <c r="Z121" s="32"/>
      <c r="AA121" s="32"/>
      <c r="AB121" s="32"/>
      <c r="AC121" s="32"/>
      <c r="AD121" s="32"/>
      <c r="AE121" s="32"/>
    </row>
    <row r="122" spans="1:31" s="2" customFormat="1" ht="12" customHeight="1">
      <c r="A122" s="32"/>
      <c r="B122" s="33"/>
      <c r="C122" s="27" t="s">
        <v>106</v>
      </c>
      <c r="D122" s="32"/>
      <c r="E122" s="32"/>
      <c r="F122" s="32"/>
      <c r="G122" s="32"/>
      <c r="H122" s="32"/>
      <c r="I122" s="32"/>
      <c r="J122" s="32"/>
      <c r="K122" s="32"/>
      <c r="L122" s="42"/>
      <c r="S122" s="32"/>
      <c r="T122" s="32"/>
      <c r="U122" s="32"/>
      <c r="V122" s="32"/>
      <c r="W122" s="32"/>
      <c r="X122" s="32"/>
      <c r="Y122" s="32"/>
      <c r="Z122" s="32"/>
      <c r="AA122" s="32"/>
      <c r="AB122" s="32"/>
      <c r="AC122" s="32"/>
      <c r="AD122" s="32"/>
      <c r="AE122" s="32"/>
    </row>
    <row r="123" spans="1:31" s="2" customFormat="1" ht="16.5" customHeight="1">
      <c r="A123" s="32"/>
      <c r="B123" s="33"/>
      <c r="C123" s="32"/>
      <c r="D123" s="32"/>
      <c r="E123" s="281" t="str">
        <f>E9</f>
        <v>01 - Výměna krovu a střešní krytiny</v>
      </c>
      <c r="F123" s="298"/>
      <c r="G123" s="298"/>
      <c r="H123" s="298"/>
      <c r="I123" s="32"/>
      <c r="J123" s="32"/>
      <c r="K123" s="32"/>
      <c r="L123" s="42"/>
      <c r="S123" s="32"/>
      <c r="T123" s="32"/>
      <c r="U123" s="32"/>
      <c r="V123" s="32"/>
      <c r="W123" s="32"/>
      <c r="X123" s="32"/>
      <c r="Y123" s="32"/>
      <c r="Z123" s="32"/>
      <c r="AA123" s="32"/>
      <c r="AB123" s="32"/>
      <c r="AC123" s="32"/>
      <c r="AD123" s="32"/>
      <c r="AE123" s="32"/>
    </row>
    <row r="124" spans="1:31" s="2" customFormat="1" ht="7" customHeight="1">
      <c r="A124" s="32"/>
      <c r="B124" s="33"/>
      <c r="C124" s="32"/>
      <c r="D124" s="32"/>
      <c r="E124" s="32"/>
      <c r="F124" s="32"/>
      <c r="G124" s="32"/>
      <c r="H124" s="32"/>
      <c r="I124" s="32"/>
      <c r="J124" s="32"/>
      <c r="K124" s="32"/>
      <c r="L124" s="42"/>
      <c r="S124" s="32"/>
      <c r="T124" s="32"/>
      <c r="U124" s="32"/>
      <c r="V124" s="32"/>
      <c r="W124" s="32"/>
      <c r="X124" s="32"/>
      <c r="Y124" s="32"/>
      <c r="Z124" s="32"/>
      <c r="AA124" s="32"/>
      <c r="AB124" s="32"/>
      <c r="AC124" s="32"/>
      <c r="AD124" s="32"/>
      <c r="AE124" s="32"/>
    </row>
    <row r="125" spans="1:31" s="2" customFormat="1" ht="12" customHeight="1">
      <c r="A125" s="32"/>
      <c r="B125" s="33"/>
      <c r="C125" s="27" t="s">
        <v>20</v>
      </c>
      <c r="D125" s="32"/>
      <c r="E125" s="32"/>
      <c r="F125" s="25" t="str">
        <f>F12</f>
        <v>Vonoklasy</v>
      </c>
      <c r="G125" s="32"/>
      <c r="H125" s="32"/>
      <c r="I125" s="27" t="s">
        <v>22</v>
      </c>
      <c r="J125" s="55" t="str">
        <f>IF(J12="","",J12)</f>
        <v>20. 8. 2025</v>
      </c>
      <c r="K125" s="32"/>
      <c r="L125" s="42"/>
      <c r="S125" s="32"/>
      <c r="T125" s="32"/>
      <c r="U125" s="32"/>
      <c r="V125" s="32"/>
      <c r="W125" s="32"/>
      <c r="X125" s="32"/>
      <c r="Y125" s="32"/>
      <c r="Z125" s="32"/>
      <c r="AA125" s="32"/>
      <c r="AB125" s="32"/>
      <c r="AC125" s="32"/>
      <c r="AD125" s="32"/>
      <c r="AE125" s="32"/>
    </row>
    <row r="126" spans="1:31" s="2" customFormat="1" ht="7" customHeight="1">
      <c r="A126" s="32"/>
      <c r="B126" s="33"/>
      <c r="C126" s="32"/>
      <c r="D126" s="32"/>
      <c r="E126" s="32"/>
      <c r="F126" s="32"/>
      <c r="G126" s="32"/>
      <c r="H126" s="32"/>
      <c r="I126" s="32"/>
      <c r="J126" s="32"/>
      <c r="K126" s="32"/>
      <c r="L126" s="42"/>
      <c r="S126" s="32"/>
      <c r="T126" s="32"/>
      <c r="U126" s="32"/>
      <c r="V126" s="32"/>
      <c r="W126" s="32"/>
      <c r="X126" s="32"/>
      <c r="Y126" s="32"/>
      <c r="Z126" s="32"/>
      <c r="AA126" s="32"/>
      <c r="AB126" s="32"/>
      <c r="AC126" s="32"/>
      <c r="AD126" s="32"/>
      <c r="AE126" s="32"/>
    </row>
    <row r="127" spans="1:31" s="2" customFormat="1" ht="25.75" customHeight="1">
      <c r="A127" s="32"/>
      <c r="B127" s="33"/>
      <c r="C127" s="27" t="s">
        <v>24</v>
      </c>
      <c r="D127" s="32"/>
      <c r="E127" s="32"/>
      <c r="F127" s="25" t="str">
        <f>E15</f>
        <v xml:space="preserve"> </v>
      </c>
      <c r="G127" s="32"/>
      <c r="H127" s="32"/>
      <c r="I127" s="27" t="s">
        <v>30</v>
      </c>
      <c r="J127" s="30" t="str">
        <f>E21</f>
        <v>Ing.arch.Ester Miluničová</v>
      </c>
      <c r="K127" s="32"/>
      <c r="L127" s="42"/>
      <c r="S127" s="32"/>
      <c r="T127" s="32"/>
      <c r="U127" s="32"/>
      <c r="V127" s="32"/>
      <c r="W127" s="32"/>
      <c r="X127" s="32"/>
      <c r="Y127" s="32"/>
      <c r="Z127" s="32"/>
      <c r="AA127" s="32"/>
      <c r="AB127" s="32"/>
      <c r="AC127" s="32"/>
      <c r="AD127" s="32"/>
      <c r="AE127" s="32"/>
    </row>
    <row r="128" spans="1:31" s="2" customFormat="1" ht="15.25" customHeight="1">
      <c r="A128" s="32"/>
      <c r="B128" s="33"/>
      <c r="C128" s="27" t="s">
        <v>28</v>
      </c>
      <c r="D128" s="32"/>
      <c r="E128" s="32"/>
      <c r="F128" s="25" t="str">
        <f>IF(E18="","",E18)</f>
        <v>Vyplň údaj</v>
      </c>
      <c r="G128" s="32"/>
      <c r="H128" s="32"/>
      <c r="I128" s="27" t="s">
        <v>33</v>
      </c>
      <c r="J128" s="30" t="str">
        <f>E24</f>
        <v>Hana Pejšová</v>
      </c>
      <c r="K128" s="32"/>
      <c r="L128" s="42"/>
      <c r="S128" s="32"/>
      <c r="T128" s="32"/>
      <c r="U128" s="32"/>
      <c r="V128" s="32"/>
      <c r="W128" s="32"/>
      <c r="X128" s="32"/>
      <c r="Y128" s="32"/>
      <c r="Z128" s="32"/>
      <c r="AA128" s="32"/>
      <c r="AB128" s="32"/>
      <c r="AC128" s="32"/>
      <c r="AD128" s="32"/>
      <c r="AE128" s="32"/>
    </row>
    <row r="129" spans="1:65" s="2" customFormat="1" ht="10.4" customHeight="1">
      <c r="A129" s="32"/>
      <c r="B129" s="33"/>
      <c r="C129" s="32"/>
      <c r="D129" s="32"/>
      <c r="E129" s="32"/>
      <c r="F129" s="32"/>
      <c r="G129" s="32"/>
      <c r="H129" s="32"/>
      <c r="I129" s="32"/>
      <c r="J129" s="32"/>
      <c r="K129" s="32"/>
      <c r="L129" s="42"/>
      <c r="S129" s="32"/>
      <c r="T129" s="32"/>
      <c r="U129" s="32"/>
      <c r="V129" s="32"/>
      <c r="W129" s="32"/>
      <c r="X129" s="32"/>
      <c r="Y129" s="32"/>
      <c r="Z129" s="32"/>
      <c r="AA129" s="32"/>
      <c r="AB129" s="32"/>
      <c r="AC129" s="32"/>
      <c r="AD129" s="32"/>
      <c r="AE129" s="32"/>
    </row>
    <row r="130" spans="1:65" s="11" customFormat="1" ht="29.25" customHeight="1">
      <c r="A130" s="116"/>
      <c r="B130" s="117"/>
      <c r="C130" s="118" t="s">
        <v>129</v>
      </c>
      <c r="D130" s="119" t="s">
        <v>61</v>
      </c>
      <c r="E130" s="119" t="s">
        <v>57</v>
      </c>
      <c r="F130" s="119" t="s">
        <v>58</v>
      </c>
      <c r="G130" s="119" t="s">
        <v>130</v>
      </c>
      <c r="H130" s="119" t="s">
        <v>131</v>
      </c>
      <c r="I130" s="119" t="s">
        <v>132</v>
      </c>
      <c r="J130" s="120" t="s">
        <v>110</v>
      </c>
      <c r="K130" s="121" t="s">
        <v>133</v>
      </c>
      <c r="L130" s="122"/>
      <c r="M130" s="62" t="s">
        <v>1</v>
      </c>
      <c r="N130" s="63" t="s">
        <v>40</v>
      </c>
      <c r="O130" s="63" t="s">
        <v>134</v>
      </c>
      <c r="P130" s="63" t="s">
        <v>135</v>
      </c>
      <c r="Q130" s="63" t="s">
        <v>136</v>
      </c>
      <c r="R130" s="63" t="s">
        <v>137</v>
      </c>
      <c r="S130" s="63" t="s">
        <v>138</v>
      </c>
      <c r="T130" s="64" t="s">
        <v>139</v>
      </c>
      <c r="U130" s="116"/>
      <c r="V130" s="116"/>
      <c r="W130" s="116"/>
      <c r="X130" s="116"/>
      <c r="Y130" s="116"/>
      <c r="Z130" s="116"/>
      <c r="AA130" s="116"/>
      <c r="AB130" s="116"/>
      <c r="AC130" s="116"/>
      <c r="AD130" s="116"/>
      <c r="AE130" s="116"/>
    </row>
    <row r="131" spans="1:65" s="2" customFormat="1" ht="22.9" customHeight="1">
      <c r="A131" s="32"/>
      <c r="B131" s="33"/>
      <c r="C131" s="69" t="s">
        <v>140</v>
      </c>
      <c r="D131" s="32"/>
      <c r="E131" s="32"/>
      <c r="F131" s="32"/>
      <c r="G131" s="32"/>
      <c r="H131" s="32"/>
      <c r="I131" s="32"/>
      <c r="J131" s="123">
        <f>BK131</f>
        <v>0</v>
      </c>
      <c r="K131" s="32"/>
      <c r="L131" s="33"/>
      <c r="M131" s="65"/>
      <c r="N131" s="56"/>
      <c r="O131" s="66"/>
      <c r="P131" s="124">
        <f>P132+P167+P280</f>
        <v>0</v>
      </c>
      <c r="Q131" s="66"/>
      <c r="R131" s="124">
        <f>R132+R167+R280</f>
        <v>57.199370619999989</v>
      </c>
      <c r="S131" s="66"/>
      <c r="T131" s="125">
        <f>T132+T167+T280</f>
        <v>7.7161385399999993</v>
      </c>
      <c r="U131" s="32"/>
      <c r="V131" s="32"/>
      <c r="W131" s="32"/>
      <c r="X131" s="32"/>
      <c r="Y131" s="32"/>
      <c r="Z131" s="32"/>
      <c r="AA131" s="32"/>
      <c r="AB131" s="32"/>
      <c r="AC131" s="32"/>
      <c r="AD131" s="32"/>
      <c r="AE131" s="32"/>
      <c r="AT131" s="17" t="s">
        <v>75</v>
      </c>
      <c r="AU131" s="17" t="s">
        <v>112</v>
      </c>
      <c r="BK131" s="126">
        <f>BK132+BK167+BK280</f>
        <v>0</v>
      </c>
    </row>
    <row r="132" spans="1:65" s="12" customFormat="1" ht="25.9" customHeight="1">
      <c r="B132" s="127"/>
      <c r="D132" s="128" t="s">
        <v>75</v>
      </c>
      <c r="E132" s="129" t="s">
        <v>141</v>
      </c>
      <c r="F132" s="129" t="s">
        <v>142</v>
      </c>
      <c r="I132" s="130"/>
      <c r="J132" s="131">
        <f>BK132</f>
        <v>0</v>
      </c>
      <c r="L132" s="127"/>
      <c r="M132" s="132"/>
      <c r="N132" s="133"/>
      <c r="O132" s="133"/>
      <c r="P132" s="134">
        <f>P133+P144+P156+P165</f>
        <v>0</v>
      </c>
      <c r="Q132" s="133"/>
      <c r="R132" s="134">
        <f>R133+R144+R156+R165</f>
        <v>7.0258165200000002</v>
      </c>
      <c r="S132" s="133"/>
      <c r="T132" s="135">
        <f>T133+T144+T156+T165</f>
        <v>0.57600000000000007</v>
      </c>
      <c r="AR132" s="128" t="s">
        <v>84</v>
      </c>
      <c r="AT132" s="136" t="s">
        <v>75</v>
      </c>
      <c r="AU132" s="136" t="s">
        <v>76</v>
      </c>
      <c r="AY132" s="128" t="s">
        <v>143</v>
      </c>
      <c r="BK132" s="137">
        <f>BK133+BK144+BK156+BK165</f>
        <v>0</v>
      </c>
    </row>
    <row r="133" spans="1:65" s="12" customFormat="1" ht="22.9" customHeight="1">
      <c r="B133" s="127"/>
      <c r="D133" s="128" t="s">
        <v>75</v>
      </c>
      <c r="E133" s="138" t="s">
        <v>144</v>
      </c>
      <c r="F133" s="138" t="s">
        <v>145</v>
      </c>
      <c r="I133" s="130"/>
      <c r="J133" s="139">
        <f>BK133</f>
        <v>0</v>
      </c>
      <c r="L133" s="127"/>
      <c r="M133" s="132"/>
      <c r="N133" s="133"/>
      <c r="O133" s="133"/>
      <c r="P133" s="134">
        <f>SUM(P134:P143)</f>
        <v>0</v>
      </c>
      <c r="Q133" s="133"/>
      <c r="R133" s="134">
        <f>SUM(R134:R143)</f>
        <v>7.0258165200000002</v>
      </c>
      <c r="S133" s="133"/>
      <c r="T133" s="135">
        <f>SUM(T134:T143)</f>
        <v>0</v>
      </c>
      <c r="AR133" s="128" t="s">
        <v>84</v>
      </c>
      <c r="AT133" s="136" t="s">
        <v>75</v>
      </c>
      <c r="AU133" s="136" t="s">
        <v>84</v>
      </c>
      <c r="AY133" s="128" t="s">
        <v>143</v>
      </c>
      <c r="BK133" s="137">
        <f>SUM(BK134:BK143)</f>
        <v>0</v>
      </c>
    </row>
    <row r="134" spans="1:65" s="2" customFormat="1" ht="16.5" customHeight="1">
      <c r="A134" s="32"/>
      <c r="B134" s="140"/>
      <c r="C134" s="141" t="s">
        <v>84</v>
      </c>
      <c r="D134" s="141" t="s">
        <v>146</v>
      </c>
      <c r="E134" s="142" t="s">
        <v>147</v>
      </c>
      <c r="F134" s="143" t="s">
        <v>148</v>
      </c>
      <c r="G134" s="144" t="s">
        <v>149</v>
      </c>
      <c r="H134" s="145">
        <v>2.677</v>
      </c>
      <c r="I134" s="146"/>
      <c r="J134" s="147">
        <f>ROUND(I134*H134,2)</f>
        <v>0</v>
      </c>
      <c r="K134" s="148"/>
      <c r="L134" s="33"/>
      <c r="M134" s="149" t="s">
        <v>1</v>
      </c>
      <c r="N134" s="150" t="s">
        <v>41</v>
      </c>
      <c r="O134" s="58"/>
      <c r="P134" s="151">
        <f>O134*H134</f>
        <v>0</v>
      </c>
      <c r="Q134" s="151">
        <v>2.5019800000000001</v>
      </c>
      <c r="R134" s="151">
        <f>Q134*H134</f>
        <v>6.6978004600000007</v>
      </c>
      <c r="S134" s="151">
        <v>0</v>
      </c>
      <c r="T134" s="152">
        <f>S134*H134</f>
        <v>0</v>
      </c>
      <c r="U134" s="32"/>
      <c r="V134" s="32"/>
      <c r="W134" s="32"/>
      <c r="X134" s="32"/>
      <c r="Y134" s="32"/>
      <c r="Z134" s="32"/>
      <c r="AA134" s="32"/>
      <c r="AB134" s="32"/>
      <c r="AC134" s="32"/>
      <c r="AD134" s="32"/>
      <c r="AE134" s="32"/>
      <c r="AR134" s="153" t="s">
        <v>144</v>
      </c>
      <c r="AT134" s="153" t="s">
        <v>146</v>
      </c>
      <c r="AU134" s="153" t="s">
        <v>86</v>
      </c>
      <c r="AY134" s="17" t="s">
        <v>143</v>
      </c>
      <c r="BE134" s="154">
        <f>IF(N134="základní",J134,0)</f>
        <v>0</v>
      </c>
      <c r="BF134" s="154">
        <f>IF(N134="snížená",J134,0)</f>
        <v>0</v>
      </c>
      <c r="BG134" s="154">
        <f>IF(N134="zákl. přenesená",J134,0)</f>
        <v>0</v>
      </c>
      <c r="BH134" s="154">
        <f>IF(N134="sníž. přenesená",J134,0)</f>
        <v>0</v>
      </c>
      <c r="BI134" s="154">
        <f>IF(N134="nulová",J134,0)</f>
        <v>0</v>
      </c>
      <c r="BJ134" s="17" t="s">
        <v>84</v>
      </c>
      <c r="BK134" s="154">
        <f>ROUND(I134*H134,2)</f>
        <v>0</v>
      </c>
      <c r="BL134" s="17" t="s">
        <v>144</v>
      </c>
      <c r="BM134" s="153" t="s">
        <v>150</v>
      </c>
    </row>
    <row r="135" spans="1:65" s="13" customFormat="1">
      <c r="B135" s="155"/>
      <c r="D135" s="156" t="s">
        <v>151</v>
      </c>
      <c r="E135" s="157" t="s">
        <v>1</v>
      </c>
      <c r="F135" s="158" t="s">
        <v>152</v>
      </c>
      <c r="H135" s="159">
        <v>0.40200000000000002</v>
      </c>
      <c r="I135" s="160"/>
      <c r="L135" s="155"/>
      <c r="M135" s="161"/>
      <c r="N135" s="162"/>
      <c r="O135" s="162"/>
      <c r="P135" s="162"/>
      <c r="Q135" s="162"/>
      <c r="R135" s="162"/>
      <c r="S135" s="162"/>
      <c r="T135" s="163"/>
      <c r="AT135" s="157" t="s">
        <v>151</v>
      </c>
      <c r="AU135" s="157" t="s">
        <v>86</v>
      </c>
      <c r="AV135" s="13" t="s">
        <v>86</v>
      </c>
      <c r="AW135" s="13" t="s">
        <v>32</v>
      </c>
      <c r="AX135" s="13" t="s">
        <v>76</v>
      </c>
      <c r="AY135" s="157" t="s">
        <v>143</v>
      </c>
    </row>
    <row r="136" spans="1:65" s="13" customFormat="1">
      <c r="B136" s="155"/>
      <c r="D136" s="156" t="s">
        <v>151</v>
      </c>
      <c r="E136" s="157" t="s">
        <v>1</v>
      </c>
      <c r="F136" s="158" t="s">
        <v>153</v>
      </c>
      <c r="H136" s="159">
        <v>1.79</v>
      </c>
      <c r="I136" s="160"/>
      <c r="L136" s="155"/>
      <c r="M136" s="161"/>
      <c r="N136" s="162"/>
      <c r="O136" s="162"/>
      <c r="P136" s="162"/>
      <c r="Q136" s="162"/>
      <c r="R136" s="162"/>
      <c r="S136" s="162"/>
      <c r="T136" s="163"/>
      <c r="AT136" s="157" t="s">
        <v>151</v>
      </c>
      <c r="AU136" s="157" t="s">
        <v>86</v>
      </c>
      <c r="AV136" s="13" t="s">
        <v>86</v>
      </c>
      <c r="AW136" s="13" t="s">
        <v>32</v>
      </c>
      <c r="AX136" s="13" t="s">
        <v>76</v>
      </c>
      <c r="AY136" s="157" t="s">
        <v>143</v>
      </c>
    </row>
    <row r="137" spans="1:65" s="13" customFormat="1">
      <c r="B137" s="155"/>
      <c r="D137" s="156" t="s">
        <v>151</v>
      </c>
      <c r="E137" s="157" t="s">
        <v>1</v>
      </c>
      <c r="F137" s="158" t="s">
        <v>154</v>
      </c>
      <c r="H137" s="159">
        <v>0.48499999999999999</v>
      </c>
      <c r="I137" s="160"/>
      <c r="L137" s="155"/>
      <c r="M137" s="161"/>
      <c r="N137" s="162"/>
      <c r="O137" s="162"/>
      <c r="P137" s="162"/>
      <c r="Q137" s="162"/>
      <c r="R137" s="162"/>
      <c r="S137" s="162"/>
      <c r="T137" s="163"/>
      <c r="AT137" s="157" t="s">
        <v>151</v>
      </c>
      <c r="AU137" s="157" t="s">
        <v>86</v>
      </c>
      <c r="AV137" s="13" t="s">
        <v>86</v>
      </c>
      <c r="AW137" s="13" t="s">
        <v>32</v>
      </c>
      <c r="AX137" s="13" t="s">
        <v>76</v>
      </c>
      <c r="AY137" s="157" t="s">
        <v>143</v>
      </c>
    </row>
    <row r="138" spans="1:65" s="14" customFormat="1">
      <c r="B138" s="164"/>
      <c r="D138" s="156" t="s">
        <v>151</v>
      </c>
      <c r="E138" s="165" t="s">
        <v>1</v>
      </c>
      <c r="F138" s="166" t="s">
        <v>155</v>
      </c>
      <c r="H138" s="167">
        <v>2.677</v>
      </c>
      <c r="I138" s="168"/>
      <c r="L138" s="164"/>
      <c r="M138" s="169"/>
      <c r="N138" s="170"/>
      <c r="O138" s="170"/>
      <c r="P138" s="170"/>
      <c r="Q138" s="170"/>
      <c r="R138" s="170"/>
      <c r="S138" s="170"/>
      <c r="T138" s="171"/>
      <c r="AT138" s="165" t="s">
        <v>151</v>
      </c>
      <c r="AU138" s="165" t="s">
        <v>86</v>
      </c>
      <c r="AV138" s="14" t="s">
        <v>144</v>
      </c>
      <c r="AW138" s="14" t="s">
        <v>32</v>
      </c>
      <c r="AX138" s="14" t="s">
        <v>84</v>
      </c>
      <c r="AY138" s="165" t="s">
        <v>143</v>
      </c>
    </row>
    <row r="139" spans="1:65" s="2" customFormat="1" ht="16.5" customHeight="1">
      <c r="A139" s="32"/>
      <c r="B139" s="140"/>
      <c r="C139" s="141" t="s">
        <v>86</v>
      </c>
      <c r="D139" s="141" t="s">
        <v>146</v>
      </c>
      <c r="E139" s="142" t="s">
        <v>156</v>
      </c>
      <c r="F139" s="143" t="s">
        <v>157</v>
      </c>
      <c r="G139" s="144" t="s">
        <v>158</v>
      </c>
      <c r="H139" s="145">
        <v>7.8739999999999997</v>
      </c>
      <c r="I139" s="146"/>
      <c r="J139" s="147">
        <f>ROUND(I139*H139,2)</f>
        <v>0</v>
      </c>
      <c r="K139" s="148"/>
      <c r="L139" s="33"/>
      <c r="M139" s="149" t="s">
        <v>1</v>
      </c>
      <c r="N139" s="150" t="s">
        <v>41</v>
      </c>
      <c r="O139" s="58"/>
      <c r="P139" s="151">
        <f>O139*H139</f>
        <v>0</v>
      </c>
      <c r="Q139" s="151">
        <v>1.1169999999999999E-2</v>
      </c>
      <c r="R139" s="151">
        <f>Q139*H139</f>
        <v>8.7952579999999989E-2</v>
      </c>
      <c r="S139" s="151">
        <v>0</v>
      </c>
      <c r="T139" s="152">
        <f>S139*H139</f>
        <v>0</v>
      </c>
      <c r="U139" s="32"/>
      <c r="V139" s="32"/>
      <c r="W139" s="32"/>
      <c r="X139" s="32"/>
      <c r="Y139" s="32"/>
      <c r="Z139" s="32"/>
      <c r="AA139" s="32"/>
      <c r="AB139" s="32"/>
      <c r="AC139" s="32"/>
      <c r="AD139" s="32"/>
      <c r="AE139" s="32"/>
      <c r="AR139" s="153" t="s">
        <v>144</v>
      </c>
      <c r="AT139" s="153" t="s">
        <v>146</v>
      </c>
      <c r="AU139" s="153" t="s">
        <v>86</v>
      </c>
      <c r="AY139" s="17" t="s">
        <v>143</v>
      </c>
      <c r="BE139" s="154">
        <f>IF(N139="základní",J139,0)</f>
        <v>0</v>
      </c>
      <c r="BF139" s="154">
        <f>IF(N139="snížená",J139,0)</f>
        <v>0</v>
      </c>
      <c r="BG139" s="154">
        <f>IF(N139="zákl. přenesená",J139,0)</f>
        <v>0</v>
      </c>
      <c r="BH139" s="154">
        <f>IF(N139="sníž. přenesená",J139,0)</f>
        <v>0</v>
      </c>
      <c r="BI139" s="154">
        <f>IF(N139="nulová",J139,0)</f>
        <v>0</v>
      </c>
      <c r="BJ139" s="17" t="s">
        <v>84</v>
      </c>
      <c r="BK139" s="154">
        <f>ROUND(I139*H139,2)</f>
        <v>0</v>
      </c>
      <c r="BL139" s="17" t="s">
        <v>144</v>
      </c>
      <c r="BM139" s="153" t="s">
        <v>159</v>
      </c>
    </row>
    <row r="140" spans="1:65" s="13" customFormat="1">
      <c r="B140" s="155"/>
      <c r="D140" s="156" t="s">
        <v>151</v>
      </c>
      <c r="E140" s="157" t="s">
        <v>1</v>
      </c>
      <c r="F140" s="158" t="s">
        <v>160</v>
      </c>
      <c r="H140" s="159">
        <v>7.8739999999999997</v>
      </c>
      <c r="I140" s="160"/>
      <c r="L140" s="155"/>
      <c r="M140" s="161"/>
      <c r="N140" s="162"/>
      <c r="O140" s="162"/>
      <c r="P140" s="162"/>
      <c r="Q140" s="162"/>
      <c r="R140" s="162"/>
      <c r="S140" s="162"/>
      <c r="T140" s="163"/>
      <c r="AT140" s="157" t="s">
        <v>151</v>
      </c>
      <c r="AU140" s="157" t="s">
        <v>86</v>
      </c>
      <c r="AV140" s="13" t="s">
        <v>86</v>
      </c>
      <c r="AW140" s="13" t="s">
        <v>32</v>
      </c>
      <c r="AX140" s="13" t="s">
        <v>84</v>
      </c>
      <c r="AY140" s="157" t="s">
        <v>143</v>
      </c>
    </row>
    <row r="141" spans="1:65" s="2" customFormat="1" ht="16.5" customHeight="1">
      <c r="A141" s="32"/>
      <c r="B141" s="140"/>
      <c r="C141" s="141" t="s">
        <v>161</v>
      </c>
      <c r="D141" s="141" t="s">
        <v>146</v>
      </c>
      <c r="E141" s="142" t="s">
        <v>162</v>
      </c>
      <c r="F141" s="143" t="s">
        <v>163</v>
      </c>
      <c r="G141" s="144" t="s">
        <v>158</v>
      </c>
      <c r="H141" s="145">
        <v>7.8739999999999997</v>
      </c>
      <c r="I141" s="146"/>
      <c r="J141" s="147">
        <f>ROUND(I141*H141,2)</f>
        <v>0</v>
      </c>
      <c r="K141" s="148"/>
      <c r="L141" s="33"/>
      <c r="M141" s="149" t="s">
        <v>1</v>
      </c>
      <c r="N141" s="150" t="s">
        <v>41</v>
      </c>
      <c r="O141" s="58"/>
      <c r="P141" s="151">
        <f>O141*H141</f>
        <v>0</v>
      </c>
      <c r="Q141" s="151">
        <v>0</v>
      </c>
      <c r="R141" s="151">
        <f>Q141*H141</f>
        <v>0</v>
      </c>
      <c r="S141" s="151">
        <v>0</v>
      </c>
      <c r="T141" s="152">
        <f>S141*H141</f>
        <v>0</v>
      </c>
      <c r="U141" s="32"/>
      <c r="V141" s="32"/>
      <c r="W141" s="32"/>
      <c r="X141" s="32"/>
      <c r="Y141" s="32"/>
      <c r="Z141" s="32"/>
      <c r="AA141" s="32"/>
      <c r="AB141" s="32"/>
      <c r="AC141" s="32"/>
      <c r="AD141" s="32"/>
      <c r="AE141" s="32"/>
      <c r="AR141" s="153" t="s">
        <v>144</v>
      </c>
      <c r="AT141" s="153" t="s">
        <v>146</v>
      </c>
      <c r="AU141" s="153" t="s">
        <v>86</v>
      </c>
      <c r="AY141" s="17" t="s">
        <v>143</v>
      </c>
      <c r="BE141" s="154">
        <f>IF(N141="základní",J141,0)</f>
        <v>0</v>
      </c>
      <c r="BF141" s="154">
        <f>IF(N141="snížená",J141,0)</f>
        <v>0</v>
      </c>
      <c r="BG141" s="154">
        <f>IF(N141="zákl. přenesená",J141,0)</f>
        <v>0</v>
      </c>
      <c r="BH141" s="154">
        <f>IF(N141="sníž. přenesená",J141,0)</f>
        <v>0</v>
      </c>
      <c r="BI141" s="154">
        <f>IF(N141="nulová",J141,0)</f>
        <v>0</v>
      </c>
      <c r="BJ141" s="17" t="s">
        <v>84</v>
      </c>
      <c r="BK141" s="154">
        <f>ROUND(I141*H141,2)</f>
        <v>0</v>
      </c>
      <c r="BL141" s="17" t="s">
        <v>144</v>
      </c>
      <c r="BM141" s="153" t="s">
        <v>164</v>
      </c>
    </row>
    <row r="142" spans="1:65" s="2" customFormat="1" ht="16.5" customHeight="1">
      <c r="A142" s="32"/>
      <c r="B142" s="140"/>
      <c r="C142" s="141" t="s">
        <v>144</v>
      </c>
      <c r="D142" s="141" t="s">
        <v>146</v>
      </c>
      <c r="E142" s="142" t="s">
        <v>165</v>
      </c>
      <c r="F142" s="143" t="s">
        <v>166</v>
      </c>
      <c r="G142" s="144" t="s">
        <v>167</v>
      </c>
      <c r="H142" s="145">
        <v>0.22800000000000001</v>
      </c>
      <c r="I142" s="146"/>
      <c r="J142" s="147">
        <f>ROUND(I142*H142,2)</f>
        <v>0</v>
      </c>
      <c r="K142" s="148"/>
      <c r="L142" s="33"/>
      <c r="M142" s="149" t="s">
        <v>1</v>
      </c>
      <c r="N142" s="150" t="s">
        <v>41</v>
      </c>
      <c r="O142" s="58"/>
      <c r="P142" s="151">
        <f>O142*H142</f>
        <v>0</v>
      </c>
      <c r="Q142" s="151">
        <v>1.05291</v>
      </c>
      <c r="R142" s="151">
        <f>Q142*H142</f>
        <v>0.24006348000000002</v>
      </c>
      <c r="S142" s="151">
        <v>0</v>
      </c>
      <c r="T142" s="152">
        <f>S142*H142</f>
        <v>0</v>
      </c>
      <c r="U142" s="32"/>
      <c r="V142" s="32"/>
      <c r="W142" s="32"/>
      <c r="X142" s="32"/>
      <c r="Y142" s="32"/>
      <c r="Z142" s="32"/>
      <c r="AA142" s="32"/>
      <c r="AB142" s="32"/>
      <c r="AC142" s="32"/>
      <c r="AD142" s="32"/>
      <c r="AE142" s="32"/>
      <c r="AR142" s="153" t="s">
        <v>144</v>
      </c>
      <c r="AT142" s="153" t="s">
        <v>146</v>
      </c>
      <c r="AU142" s="153" t="s">
        <v>86</v>
      </c>
      <c r="AY142" s="17" t="s">
        <v>143</v>
      </c>
      <c r="BE142" s="154">
        <f>IF(N142="základní",J142,0)</f>
        <v>0</v>
      </c>
      <c r="BF142" s="154">
        <f>IF(N142="snížená",J142,0)</f>
        <v>0</v>
      </c>
      <c r="BG142" s="154">
        <f>IF(N142="zákl. přenesená",J142,0)</f>
        <v>0</v>
      </c>
      <c r="BH142" s="154">
        <f>IF(N142="sníž. přenesená",J142,0)</f>
        <v>0</v>
      </c>
      <c r="BI142" s="154">
        <f>IF(N142="nulová",J142,0)</f>
        <v>0</v>
      </c>
      <c r="BJ142" s="17" t="s">
        <v>84</v>
      </c>
      <c r="BK142" s="154">
        <f>ROUND(I142*H142,2)</f>
        <v>0</v>
      </c>
      <c r="BL142" s="17" t="s">
        <v>144</v>
      </c>
      <c r="BM142" s="153" t="s">
        <v>168</v>
      </c>
    </row>
    <row r="143" spans="1:65" s="13" customFormat="1">
      <c r="B143" s="155"/>
      <c r="D143" s="156" t="s">
        <v>151</v>
      </c>
      <c r="E143" s="157" t="s">
        <v>1</v>
      </c>
      <c r="F143" s="158" t="s">
        <v>169</v>
      </c>
      <c r="H143" s="159">
        <v>0.22800000000000001</v>
      </c>
      <c r="I143" s="160"/>
      <c r="L143" s="155"/>
      <c r="M143" s="161"/>
      <c r="N143" s="162"/>
      <c r="O143" s="162"/>
      <c r="P143" s="162"/>
      <c r="Q143" s="162"/>
      <c r="R143" s="162"/>
      <c r="S143" s="162"/>
      <c r="T143" s="163"/>
      <c r="AT143" s="157" t="s">
        <v>151</v>
      </c>
      <c r="AU143" s="157" t="s">
        <v>86</v>
      </c>
      <c r="AV143" s="13" t="s">
        <v>86</v>
      </c>
      <c r="AW143" s="13" t="s">
        <v>32</v>
      </c>
      <c r="AX143" s="13" t="s">
        <v>84</v>
      </c>
      <c r="AY143" s="157" t="s">
        <v>143</v>
      </c>
    </row>
    <row r="144" spans="1:65" s="12" customFormat="1" ht="22.9" customHeight="1">
      <c r="B144" s="127"/>
      <c r="D144" s="128" t="s">
        <v>75</v>
      </c>
      <c r="E144" s="138" t="s">
        <v>170</v>
      </c>
      <c r="F144" s="138" t="s">
        <v>171</v>
      </c>
      <c r="I144" s="130"/>
      <c r="J144" s="139">
        <f>BK144</f>
        <v>0</v>
      </c>
      <c r="L144" s="127"/>
      <c r="M144" s="132"/>
      <c r="N144" s="133"/>
      <c r="O144" s="133"/>
      <c r="P144" s="134">
        <f>SUM(P145:P155)</f>
        <v>0</v>
      </c>
      <c r="Q144" s="133"/>
      <c r="R144" s="134">
        <f>SUM(R145:R155)</f>
        <v>0</v>
      </c>
      <c r="S144" s="133"/>
      <c r="T144" s="135">
        <f>SUM(T145:T155)</f>
        <v>0.57600000000000007</v>
      </c>
      <c r="AR144" s="128" t="s">
        <v>84</v>
      </c>
      <c r="AT144" s="136" t="s">
        <v>75</v>
      </c>
      <c r="AU144" s="136" t="s">
        <v>84</v>
      </c>
      <c r="AY144" s="128" t="s">
        <v>143</v>
      </c>
      <c r="BK144" s="137">
        <f>SUM(BK145:BK155)</f>
        <v>0</v>
      </c>
    </row>
    <row r="145" spans="1:65" s="2" customFormat="1" ht="37.9" customHeight="1">
      <c r="A145" s="32"/>
      <c r="B145" s="140"/>
      <c r="C145" s="141" t="s">
        <v>172</v>
      </c>
      <c r="D145" s="141" t="s">
        <v>146</v>
      </c>
      <c r="E145" s="142" t="s">
        <v>173</v>
      </c>
      <c r="F145" s="143" t="s">
        <v>174</v>
      </c>
      <c r="G145" s="144" t="s">
        <v>158</v>
      </c>
      <c r="H145" s="145">
        <v>156.92099999999999</v>
      </c>
      <c r="I145" s="146"/>
      <c r="J145" s="147">
        <f>ROUND(I145*H145,2)</f>
        <v>0</v>
      </c>
      <c r="K145" s="148"/>
      <c r="L145" s="33"/>
      <c r="M145" s="149" t="s">
        <v>1</v>
      </c>
      <c r="N145" s="150" t="s">
        <v>41</v>
      </c>
      <c r="O145" s="58"/>
      <c r="P145" s="151">
        <f>O145*H145</f>
        <v>0</v>
      </c>
      <c r="Q145" s="151">
        <v>0</v>
      </c>
      <c r="R145" s="151">
        <f>Q145*H145</f>
        <v>0</v>
      </c>
      <c r="S145" s="151">
        <v>0</v>
      </c>
      <c r="T145" s="152">
        <f>S145*H145</f>
        <v>0</v>
      </c>
      <c r="U145" s="32"/>
      <c r="V145" s="32"/>
      <c r="W145" s="32"/>
      <c r="X145" s="32"/>
      <c r="Y145" s="32"/>
      <c r="Z145" s="32"/>
      <c r="AA145" s="32"/>
      <c r="AB145" s="32"/>
      <c r="AC145" s="32"/>
      <c r="AD145" s="32"/>
      <c r="AE145" s="32"/>
      <c r="AR145" s="153" t="s">
        <v>144</v>
      </c>
      <c r="AT145" s="153" t="s">
        <v>146</v>
      </c>
      <c r="AU145" s="153" t="s">
        <v>86</v>
      </c>
      <c r="AY145" s="17" t="s">
        <v>143</v>
      </c>
      <c r="BE145" s="154">
        <f>IF(N145="základní",J145,0)</f>
        <v>0</v>
      </c>
      <c r="BF145" s="154">
        <f>IF(N145="snížená",J145,0)</f>
        <v>0</v>
      </c>
      <c r="BG145" s="154">
        <f>IF(N145="zákl. přenesená",J145,0)</f>
        <v>0</v>
      </c>
      <c r="BH145" s="154">
        <f>IF(N145="sníž. přenesená",J145,0)</f>
        <v>0</v>
      </c>
      <c r="BI145" s="154">
        <f>IF(N145="nulová",J145,0)</f>
        <v>0</v>
      </c>
      <c r="BJ145" s="17" t="s">
        <v>84</v>
      </c>
      <c r="BK145" s="154">
        <f>ROUND(I145*H145,2)</f>
        <v>0</v>
      </c>
      <c r="BL145" s="17" t="s">
        <v>144</v>
      </c>
      <c r="BM145" s="153" t="s">
        <v>175</v>
      </c>
    </row>
    <row r="146" spans="1:65" s="13" customFormat="1">
      <c r="B146" s="155"/>
      <c r="D146" s="156" t="s">
        <v>151</v>
      </c>
      <c r="E146" s="157" t="s">
        <v>1</v>
      </c>
      <c r="F146" s="158" t="s">
        <v>176</v>
      </c>
      <c r="H146" s="159">
        <v>156.92099999999999</v>
      </c>
      <c r="I146" s="160"/>
      <c r="L146" s="155"/>
      <c r="M146" s="161"/>
      <c r="N146" s="162"/>
      <c r="O146" s="162"/>
      <c r="P146" s="162"/>
      <c r="Q146" s="162"/>
      <c r="R146" s="162"/>
      <c r="S146" s="162"/>
      <c r="T146" s="163"/>
      <c r="AT146" s="157" t="s">
        <v>151</v>
      </c>
      <c r="AU146" s="157" t="s">
        <v>86</v>
      </c>
      <c r="AV146" s="13" t="s">
        <v>86</v>
      </c>
      <c r="AW146" s="13" t="s">
        <v>32</v>
      </c>
      <c r="AX146" s="13" t="s">
        <v>84</v>
      </c>
      <c r="AY146" s="157" t="s">
        <v>143</v>
      </c>
    </row>
    <row r="147" spans="1:65" s="2" customFormat="1" ht="37.9" customHeight="1">
      <c r="A147" s="32"/>
      <c r="B147" s="140"/>
      <c r="C147" s="141" t="s">
        <v>177</v>
      </c>
      <c r="D147" s="141" t="s">
        <v>146</v>
      </c>
      <c r="E147" s="142" t="s">
        <v>178</v>
      </c>
      <c r="F147" s="143" t="s">
        <v>179</v>
      </c>
      <c r="G147" s="144" t="s">
        <v>158</v>
      </c>
      <c r="H147" s="145">
        <v>9572.1810000000005</v>
      </c>
      <c r="I147" s="146"/>
      <c r="J147" s="147">
        <f>ROUND(I147*H147,2)</f>
        <v>0</v>
      </c>
      <c r="K147" s="148"/>
      <c r="L147" s="33"/>
      <c r="M147" s="149" t="s">
        <v>1</v>
      </c>
      <c r="N147" s="150" t="s">
        <v>41</v>
      </c>
      <c r="O147" s="58"/>
      <c r="P147" s="151">
        <f>O147*H147</f>
        <v>0</v>
      </c>
      <c r="Q147" s="151">
        <v>0</v>
      </c>
      <c r="R147" s="151">
        <f>Q147*H147</f>
        <v>0</v>
      </c>
      <c r="S147" s="151">
        <v>0</v>
      </c>
      <c r="T147" s="152">
        <f>S147*H147</f>
        <v>0</v>
      </c>
      <c r="U147" s="32"/>
      <c r="V147" s="32"/>
      <c r="W147" s="32"/>
      <c r="X147" s="32"/>
      <c r="Y147" s="32"/>
      <c r="Z147" s="32"/>
      <c r="AA147" s="32"/>
      <c r="AB147" s="32"/>
      <c r="AC147" s="32"/>
      <c r="AD147" s="32"/>
      <c r="AE147" s="32"/>
      <c r="AR147" s="153" t="s">
        <v>144</v>
      </c>
      <c r="AT147" s="153" t="s">
        <v>146</v>
      </c>
      <c r="AU147" s="153" t="s">
        <v>86</v>
      </c>
      <c r="AY147" s="17" t="s">
        <v>143</v>
      </c>
      <c r="BE147" s="154">
        <f>IF(N147="základní",J147,0)</f>
        <v>0</v>
      </c>
      <c r="BF147" s="154">
        <f>IF(N147="snížená",J147,0)</f>
        <v>0</v>
      </c>
      <c r="BG147" s="154">
        <f>IF(N147="zákl. přenesená",J147,0)</f>
        <v>0</v>
      </c>
      <c r="BH147" s="154">
        <f>IF(N147="sníž. přenesená",J147,0)</f>
        <v>0</v>
      </c>
      <c r="BI147" s="154">
        <f>IF(N147="nulová",J147,0)</f>
        <v>0</v>
      </c>
      <c r="BJ147" s="17" t="s">
        <v>84</v>
      </c>
      <c r="BK147" s="154">
        <f>ROUND(I147*H147,2)</f>
        <v>0</v>
      </c>
      <c r="BL147" s="17" t="s">
        <v>144</v>
      </c>
      <c r="BM147" s="153" t="s">
        <v>180</v>
      </c>
    </row>
    <row r="148" spans="1:65" s="13" customFormat="1">
      <c r="B148" s="155"/>
      <c r="D148" s="156" t="s">
        <v>151</v>
      </c>
      <c r="E148" s="157" t="s">
        <v>1</v>
      </c>
      <c r="F148" s="158" t="s">
        <v>181</v>
      </c>
      <c r="H148" s="159">
        <v>9572.1810000000005</v>
      </c>
      <c r="I148" s="160"/>
      <c r="L148" s="155"/>
      <c r="M148" s="161"/>
      <c r="N148" s="162"/>
      <c r="O148" s="162"/>
      <c r="P148" s="162"/>
      <c r="Q148" s="162"/>
      <c r="R148" s="162"/>
      <c r="S148" s="162"/>
      <c r="T148" s="163"/>
      <c r="AT148" s="157" t="s">
        <v>151</v>
      </c>
      <c r="AU148" s="157" t="s">
        <v>86</v>
      </c>
      <c r="AV148" s="13" t="s">
        <v>86</v>
      </c>
      <c r="AW148" s="13" t="s">
        <v>32</v>
      </c>
      <c r="AX148" s="13" t="s">
        <v>84</v>
      </c>
      <c r="AY148" s="157" t="s">
        <v>143</v>
      </c>
    </row>
    <row r="149" spans="1:65" s="2" customFormat="1" ht="37.9" customHeight="1">
      <c r="A149" s="32"/>
      <c r="B149" s="140"/>
      <c r="C149" s="141" t="s">
        <v>182</v>
      </c>
      <c r="D149" s="141" t="s">
        <v>146</v>
      </c>
      <c r="E149" s="142" t="s">
        <v>183</v>
      </c>
      <c r="F149" s="143" t="s">
        <v>184</v>
      </c>
      <c r="G149" s="144" t="s">
        <v>158</v>
      </c>
      <c r="H149" s="145">
        <v>156.92099999999999</v>
      </c>
      <c r="I149" s="146"/>
      <c r="J149" s="147">
        <f t="shared" ref="J149:J154" si="0">ROUND(I149*H149,2)</f>
        <v>0</v>
      </c>
      <c r="K149" s="148"/>
      <c r="L149" s="33"/>
      <c r="M149" s="149" t="s">
        <v>1</v>
      </c>
      <c r="N149" s="150" t="s">
        <v>41</v>
      </c>
      <c r="O149" s="58"/>
      <c r="P149" s="151">
        <f t="shared" ref="P149:P154" si="1">O149*H149</f>
        <v>0</v>
      </c>
      <c r="Q149" s="151">
        <v>0</v>
      </c>
      <c r="R149" s="151">
        <f t="shared" ref="R149:R154" si="2">Q149*H149</f>
        <v>0</v>
      </c>
      <c r="S149" s="151">
        <v>0</v>
      </c>
      <c r="T149" s="152">
        <f t="shared" ref="T149:T154" si="3">S149*H149</f>
        <v>0</v>
      </c>
      <c r="U149" s="32"/>
      <c r="V149" s="32"/>
      <c r="W149" s="32"/>
      <c r="X149" s="32"/>
      <c r="Y149" s="32"/>
      <c r="Z149" s="32"/>
      <c r="AA149" s="32"/>
      <c r="AB149" s="32"/>
      <c r="AC149" s="32"/>
      <c r="AD149" s="32"/>
      <c r="AE149" s="32"/>
      <c r="AR149" s="153" t="s">
        <v>144</v>
      </c>
      <c r="AT149" s="153" t="s">
        <v>146</v>
      </c>
      <c r="AU149" s="153" t="s">
        <v>86</v>
      </c>
      <c r="AY149" s="17" t="s">
        <v>143</v>
      </c>
      <c r="BE149" s="154">
        <f t="shared" ref="BE149:BE154" si="4">IF(N149="základní",J149,0)</f>
        <v>0</v>
      </c>
      <c r="BF149" s="154">
        <f t="shared" ref="BF149:BF154" si="5">IF(N149="snížená",J149,0)</f>
        <v>0</v>
      </c>
      <c r="BG149" s="154">
        <f t="shared" ref="BG149:BG154" si="6">IF(N149="zákl. přenesená",J149,0)</f>
        <v>0</v>
      </c>
      <c r="BH149" s="154">
        <f t="shared" ref="BH149:BH154" si="7">IF(N149="sníž. přenesená",J149,0)</f>
        <v>0</v>
      </c>
      <c r="BI149" s="154">
        <f t="shared" ref="BI149:BI154" si="8">IF(N149="nulová",J149,0)</f>
        <v>0</v>
      </c>
      <c r="BJ149" s="17" t="s">
        <v>84</v>
      </c>
      <c r="BK149" s="154">
        <f t="shared" ref="BK149:BK154" si="9">ROUND(I149*H149,2)</f>
        <v>0</v>
      </c>
      <c r="BL149" s="17" t="s">
        <v>144</v>
      </c>
      <c r="BM149" s="153" t="s">
        <v>185</v>
      </c>
    </row>
    <row r="150" spans="1:65" s="2" customFormat="1" ht="16.5" customHeight="1">
      <c r="A150" s="32"/>
      <c r="B150" s="140"/>
      <c r="C150" s="141" t="s">
        <v>186</v>
      </c>
      <c r="D150" s="141" t="s">
        <v>146</v>
      </c>
      <c r="E150" s="142" t="s">
        <v>187</v>
      </c>
      <c r="F150" s="143" t="s">
        <v>188</v>
      </c>
      <c r="G150" s="144" t="s">
        <v>158</v>
      </c>
      <c r="H150" s="145">
        <v>156.92099999999999</v>
      </c>
      <c r="I150" s="146"/>
      <c r="J150" s="147">
        <f t="shared" si="0"/>
        <v>0</v>
      </c>
      <c r="K150" s="148"/>
      <c r="L150" s="33"/>
      <c r="M150" s="149" t="s">
        <v>1</v>
      </c>
      <c r="N150" s="150" t="s">
        <v>41</v>
      </c>
      <c r="O150" s="58"/>
      <c r="P150" s="151">
        <f t="shared" si="1"/>
        <v>0</v>
      </c>
      <c r="Q150" s="151">
        <v>0</v>
      </c>
      <c r="R150" s="151">
        <f t="shared" si="2"/>
        <v>0</v>
      </c>
      <c r="S150" s="151">
        <v>0</v>
      </c>
      <c r="T150" s="152">
        <f t="shared" si="3"/>
        <v>0</v>
      </c>
      <c r="U150" s="32"/>
      <c r="V150" s="32"/>
      <c r="W150" s="32"/>
      <c r="X150" s="32"/>
      <c r="Y150" s="32"/>
      <c r="Z150" s="32"/>
      <c r="AA150" s="32"/>
      <c r="AB150" s="32"/>
      <c r="AC150" s="32"/>
      <c r="AD150" s="32"/>
      <c r="AE150" s="32"/>
      <c r="AR150" s="153" t="s">
        <v>144</v>
      </c>
      <c r="AT150" s="153" t="s">
        <v>146</v>
      </c>
      <c r="AU150" s="153" t="s">
        <v>86</v>
      </c>
      <c r="AY150" s="17" t="s">
        <v>143</v>
      </c>
      <c r="BE150" s="154">
        <f t="shared" si="4"/>
        <v>0</v>
      </c>
      <c r="BF150" s="154">
        <f t="shared" si="5"/>
        <v>0</v>
      </c>
      <c r="BG150" s="154">
        <f t="shared" si="6"/>
        <v>0</v>
      </c>
      <c r="BH150" s="154">
        <f t="shared" si="7"/>
        <v>0</v>
      </c>
      <c r="BI150" s="154">
        <f t="shared" si="8"/>
        <v>0</v>
      </c>
      <c r="BJ150" s="17" t="s">
        <v>84</v>
      </c>
      <c r="BK150" s="154">
        <f t="shared" si="9"/>
        <v>0</v>
      </c>
      <c r="BL150" s="17" t="s">
        <v>144</v>
      </c>
      <c r="BM150" s="153" t="s">
        <v>189</v>
      </c>
    </row>
    <row r="151" spans="1:65" s="2" customFormat="1" ht="16.5" customHeight="1">
      <c r="A151" s="32"/>
      <c r="B151" s="140"/>
      <c r="C151" s="141" t="s">
        <v>170</v>
      </c>
      <c r="D151" s="141" t="s">
        <v>146</v>
      </c>
      <c r="E151" s="142" t="s">
        <v>190</v>
      </c>
      <c r="F151" s="143" t="s">
        <v>191</v>
      </c>
      <c r="G151" s="144" t="s">
        <v>158</v>
      </c>
      <c r="H151" s="145">
        <v>9572.1810000000005</v>
      </c>
      <c r="I151" s="146"/>
      <c r="J151" s="147">
        <f t="shared" si="0"/>
        <v>0</v>
      </c>
      <c r="K151" s="148"/>
      <c r="L151" s="33"/>
      <c r="M151" s="149" t="s">
        <v>1</v>
      </c>
      <c r="N151" s="150" t="s">
        <v>41</v>
      </c>
      <c r="O151" s="58"/>
      <c r="P151" s="151">
        <f t="shared" si="1"/>
        <v>0</v>
      </c>
      <c r="Q151" s="151">
        <v>0</v>
      </c>
      <c r="R151" s="151">
        <f t="shared" si="2"/>
        <v>0</v>
      </c>
      <c r="S151" s="151">
        <v>0</v>
      </c>
      <c r="T151" s="152">
        <f t="shared" si="3"/>
        <v>0</v>
      </c>
      <c r="U151" s="32"/>
      <c r="V151" s="32"/>
      <c r="W151" s="32"/>
      <c r="X151" s="32"/>
      <c r="Y151" s="32"/>
      <c r="Z151" s="32"/>
      <c r="AA151" s="32"/>
      <c r="AB151" s="32"/>
      <c r="AC151" s="32"/>
      <c r="AD151" s="32"/>
      <c r="AE151" s="32"/>
      <c r="AR151" s="153" t="s">
        <v>144</v>
      </c>
      <c r="AT151" s="153" t="s">
        <v>146</v>
      </c>
      <c r="AU151" s="153" t="s">
        <v>86</v>
      </c>
      <c r="AY151" s="17" t="s">
        <v>143</v>
      </c>
      <c r="BE151" s="154">
        <f t="shared" si="4"/>
        <v>0</v>
      </c>
      <c r="BF151" s="154">
        <f t="shared" si="5"/>
        <v>0</v>
      </c>
      <c r="BG151" s="154">
        <f t="shared" si="6"/>
        <v>0</v>
      </c>
      <c r="BH151" s="154">
        <f t="shared" si="7"/>
        <v>0</v>
      </c>
      <c r="BI151" s="154">
        <f t="shared" si="8"/>
        <v>0</v>
      </c>
      <c r="BJ151" s="17" t="s">
        <v>84</v>
      </c>
      <c r="BK151" s="154">
        <f t="shared" si="9"/>
        <v>0</v>
      </c>
      <c r="BL151" s="17" t="s">
        <v>144</v>
      </c>
      <c r="BM151" s="153" t="s">
        <v>192</v>
      </c>
    </row>
    <row r="152" spans="1:65" s="2" customFormat="1" ht="21.75" customHeight="1">
      <c r="A152" s="32"/>
      <c r="B152" s="140"/>
      <c r="C152" s="141" t="s">
        <v>193</v>
      </c>
      <c r="D152" s="141" t="s">
        <v>146</v>
      </c>
      <c r="E152" s="142" t="s">
        <v>194</v>
      </c>
      <c r="F152" s="143" t="s">
        <v>195</v>
      </c>
      <c r="G152" s="144" t="s">
        <v>158</v>
      </c>
      <c r="H152" s="145">
        <v>156.92099999999999</v>
      </c>
      <c r="I152" s="146"/>
      <c r="J152" s="147">
        <f t="shared" si="0"/>
        <v>0</v>
      </c>
      <c r="K152" s="148"/>
      <c r="L152" s="33"/>
      <c r="M152" s="149" t="s">
        <v>1</v>
      </c>
      <c r="N152" s="150" t="s">
        <v>41</v>
      </c>
      <c r="O152" s="58"/>
      <c r="P152" s="151">
        <f t="shared" si="1"/>
        <v>0</v>
      </c>
      <c r="Q152" s="151">
        <v>0</v>
      </c>
      <c r="R152" s="151">
        <f t="shared" si="2"/>
        <v>0</v>
      </c>
      <c r="S152" s="151">
        <v>0</v>
      </c>
      <c r="T152" s="152">
        <f t="shared" si="3"/>
        <v>0</v>
      </c>
      <c r="U152" s="32"/>
      <c r="V152" s="32"/>
      <c r="W152" s="32"/>
      <c r="X152" s="32"/>
      <c r="Y152" s="32"/>
      <c r="Z152" s="32"/>
      <c r="AA152" s="32"/>
      <c r="AB152" s="32"/>
      <c r="AC152" s="32"/>
      <c r="AD152" s="32"/>
      <c r="AE152" s="32"/>
      <c r="AR152" s="153" t="s">
        <v>144</v>
      </c>
      <c r="AT152" s="153" t="s">
        <v>146</v>
      </c>
      <c r="AU152" s="153" t="s">
        <v>86</v>
      </c>
      <c r="AY152" s="17" t="s">
        <v>143</v>
      </c>
      <c r="BE152" s="154">
        <f t="shared" si="4"/>
        <v>0</v>
      </c>
      <c r="BF152" s="154">
        <f t="shared" si="5"/>
        <v>0</v>
      </c>
      <c r="BG152" s="154">
        <f t="shared" si="6"/>
        <v>0</v>
      </c>
      <c r="BH152" s="154">
        <f t="shared" si="7"/>
        <v>0</v>
      </c>
      <c r="BI152" s="154">
        <f t="shared" si="8"/>
        <v>0</v>
      </c>
      <c r="BJ152" s="17" t="s">
        <v>84</v>
      </c>
      <c r="BK152" s="154">
        <f t="shared" si="9"/>
        <v>0</v>
      </c>
      <c r="BL152" s="17" t="s">
        <v>144</v>
      </c>
      <c r="BM152" s="153" t="s">
        <v>196</v>
      </c>
    </row>
    <row r="153" spans="1:65" s="2" customFormat="1" ht="37.9" customHeight="1">
      <c r="A153" s="32"/>
      <c r="B153" s="140"/>
      <c r="C153" s="141" t="s">
        <v>197</v>
      </c>
      <c r="D153" s="141" t="s">
        <v>146</v>
      </c>
      <c r="E153" s="142" t="s">
        <v>198</v>
      </c>
      <c r="F153" s="143" t="s">
        <v>199</v>
      </c>
      <c r="G153" s="144" t="s">
        <v>200</v>
      </c>
      <c r="H153" s="145">
        <v>1</v>
      </c>
      <c r="I153" s="146"/>
      <c r="J153" s="147">
        <f t="shared" si="0"/>
        <v>0</v>
      </c>
      <c r="K153" s="148"/>
      <c r="L153" s="33"/>
      <c r="M153" s="149" t="s">
        <v>1</v>
      </c>
      <c r="N153" s="150" t="s">
        <v>41</v>
      </c>
      <c r="O153" s="58"/>
      <c r="P153" s="151">
        <f t="shared" si="1"/>
        <v>0</v>
      </c>
      <c r="Q153" s="151">
        <v>0</v>
      </c>
      <c r="R153" s="151">
        <f t="shared" si="2"/>
        <v>0</v>
      </c>
      <c r="S153" s="151">
        <v>0</v>
      </c>
      <c r="T153" s="152">
        <f t="shared" si="3"/>
        <v>0</v>
      </c>
      <c r="U153" s="32"/>
      <c r="V153" s="32"/>
      <c r="W153" s="32"/>
      <c r="X153" s="32"/>
      <c r="Y153" s="32"/>
      <c r="Z153" s="32"/>
      <c r="AA153" s="32"/>
      <c r="AB153" s="32"/>
      <c r="AC153" s="32"/>
      <c r="AD153" s="32"/>
      <c r="AE153" s="32"/>
      <c r="AR153" s="153" t="s">
        <v>144</v>
      </c>
      <c r="AT153" s="153" t="s">
        <v>146</v>
      </c>
      <c r="AU153" s="153" t="s">
        <v>86</v>
      </c>
      <c r="AY153" s="17" t="s">
        <v>143</v>
      </c>
      <c r="BE153" s="154">
        <f t="shared" si="4"/>
        <v>0</v>
      </c>
      <c r="BF153" s="154">
        <f t="shared" si="5"/>
        <v>0</v>
      </c>
      <c r="BG153" s="154">
        <f t="shared" si="6"/>
        <v>0</v>
      </c>
      <c r="BH153" s="154">
        <f t="shared" si="7"/>
        <v>0</v>
      </c>
      <c r="BI153" s="154">
        <f t="shared" si="8"/>
        <v>0</v>
      </c>
      <c r="BJ153" s="17" t="s">
        <v>84</v>
      </c>
      <c r="BK153" s="154">
        <f t="shared" si="9"/>
        <v>0</v>
      </c>
      <c r="BL153" s="17" t="s">
        <v>144</v>
      </c>
      <c r="BM153" s="153" t="s">
        <v>201</v>
      </c>
    </row>
    <row r="154" spans="1:65" s="2" customFormat="1" ht="24.25" customHeight="1">
      <c r="A154" s="32"/>
      <c r="B154" s="140"/>
      <c r="C154" s="141" t="s">
        <v>8</v>
      </c>
      <c r="D154" s="141" t="s">
        <v>146</v>
      </c>
      <c r="E154" s="142" t="s">
        <v>202</v>
      </c>
      <c r="F154" s="143" t="s">
        <v>203</v>
      </c>
      <c r="G154" s="144" t="s">
        <v>204</v>
      </c>
      <c r="H154" s="145">
        <v>12</v>
      </c>
      <c r="I154" s="146"/>
      <c r="J154" s="147">
        <f t="shared" si="0"/>
        <v>0</v>
      </c>
      <c r="K154" s="148"/>
      <c r="L154" s="33"/>
      <c r="M154" s="149" t="s">
        <v>1</v>
      </c>
      <c r="N154" s="150" t="s">
        <v>41</v>
      </c>
      <c r="O154" s="58"/>
      <c r="P154" s="151">
        <f t="shared" si="1"/>
        <v>0</v>
      </c>
      <c r="Q154" s="151">
        <v>0</v>
      </c>
      <c r="R154" s="151">
        <f t="shared" si="2"/>
        <v>0</v>
      </c>
      <c r="S154" s="151">
        <v>4.8000000000000001E-2</v>
      </c>
      <c r="T154" s="152">
        <f t="shared" si="3"/>
        <v>0.57600000000000007</v>
      </c>
      <c r="U154" s="32"/>
      <c r="V154" s="32"/>
      <c r="W154" s="32"/>
      <c r="X154" s="32"/>
      <c r="Y154" s="32"/>
      <c r="Z154" s="32"/>
      <c r="AA154" s="32"/>
      <c r="AB154" s="32"/>
      <c r="AC154" s="32"/>
      <c r="AD154" s="32"/>
      <c r="AE154" s="32"/>
      <c r="AR154" s="153" t="s">
        <v>144</v>
      </c>
      <c r="AT154" s="153" t="s">
        <v>146</v>
      </c>
      <c r="AU154" s="153" t="s">
        <v>86</v>
      </c>
      <c r="AY154" s="17" t="s">
        <v>143</v>
      </c>
      <c r="BE154" s="154">
        <f t="shared" si="4"/>
        <v>0</v>
      </c>
      <c r="BF154" s="154">
        <f t="shared" si="5"/>
        <v>0</v>
      </c>
      <c r="BG154" s="154">
        <f t="shared" si="6"/>
        <v>0</v>
      </c>
      <c r="BH154" s="154">
        <f t="shared" si="7"/>
        <v>0</v>
      </c>
      <c r="BI154" s="154">
        <f t="shared" si="8"/>
        <v>0</v>
      </c>
      <c r="BJ154" s="17" t="s">
        <v>84</v>
      </c>
      <c r="BK154" s="154">
        <f t="shared" si="9"/>
        <v>0</v>
      </c>
      <c r="BL154" s="17" t="s">
        <v>144</v>
      </c>
      <c r="BM154" s="153" t="s">
        <v>205</v>
      </c>
    </row>
    <row r="155" spans="1:65" s="13" customFormat="1">
      <c r="B155" s="155"/>
      <c r="D155" s="156" t="s">
        <v>151</v>
      </c>
      <c r="E155" s="157" t="s">
        <v>1</v>
      </c>
      <c r="F155" s="158" t="s">
        <v>206</v>
      </c>
      <c r="H155" s="159">
        <v>12</v>
      </c>
      <c r="I155" s="160"/>
      <c r="L155" s="155"/>
      <c r="M155" s="161"/>
      <c r="N155" s="162"/>
      <c r="O155" s="162"/>
      <c r="P155" s="162"/>
      <c r="Q155" s="162"/>
      <c r="R155" s="162"/>
      <c r="S155" s="162"/>
      <c r="T155" s="163"/>
      <c r="AT155" s="157" t="s">
        <v>151</v>
      </c>
      <c r="AU155" s="157" t="s">
        <v>86</v>
      </c>
      <c r="AV155" s="13" t="s">
        <v>86</v>
      </c>
      <c r="AW155" s="13" t="s">
        <v>32</v>
      </c>
      <c r="AX155" s="13" t="s">
        <v>84</v>
      </c>
      <c r="AY155" s="157" t="s">
        <v>143</v>
      </c>
    </row>
    <row r="156" spans="1:65" s="12" customFormat="1" ht="22.9" customHeight="1">
      <c r="B156" s="127"/>
      <c r="D156" s="128" t="s">
        <v>75</v>
      </c>
      <c r="E156" s="138" t="s">
        <v>207</v>
      </c>
      <c r="F156" s="138" t="s">
        <v>208</v>
      </c>
      <c r="I156" s="130"/>
      <c r="J156" s="139">
        <f>BK156</f>
        <v>0</v>
      </c>
      <c r="L156" s="127"/>
      <c r="M156" s="132"/>
      <c r="N156" s="133"/>
      <c r="O156" s="133"/>
      <c r="P156" s="134">
        <f>SUM(P157:P164)</f>
        <v>0</v>
      </c>
      <c r="Q156" s="133"/>
      <c r="R156" s="134">
        <f>SUM(R157:R164)</f>
        <v>0</v>
      </c>
      <c r="S156" s="133"/>
      <c r="T156" s="135">
        <f>SUM(T157:T164)</f>
        <v>0</v>
      </c>
      <c r="AR156" s="128" t="s">
        <v>84</v>
      </c>
      <c r="AT156" s="136" t="s">
        <v>75</v>
      </c>
      <c r="AU156" s="136" t="s">
        <v>84</v>
      </c>
      <c r="AY156" s="128" t="s">
        <v>143</v>
      </c>
      <c r="BK156" s="137">
        <f>SUM(BK157:BK164)</f>
        <v>0</v>
      </c>
    </row>
    <row r="157" spans="1:65" s="2" customFormat="1" ht="24.25" customHeight="1">
      <c r="A157" s="32"/>
      <c r="B157" s="140"/>
      <c r="C157" s="141" t="s">
        <v>209</v>
      </c>
      <c r="D157" s="141" t="s">
        <v>146</v>
      </c>
      <c r="E157" s="142" t="s">
        <v>210</v>
      </c>
      <c r="F157" s="143" t="s">
        <v>211</v>
      </c>
      <c r="G157" s="144" t="s">
        <v>167</v>
      </c>
      <c r="H157" s="145">
        <v>7.7160000000000002</v>
      </c>
      <c r="I157" s="146"/>
      <c r="J157" s="147">
        <f>ROUND(I157*H157,2)</f>
        <v>0</v>
      </c>
      <c r="K157" s="148"/>
      <c r="L157" s="33"/>
      <c r="M157" s="149" t="s">
        <v>1</v>
      </c>
      <c r="N157" s="150" t="s">
        <v>41</v>
      </c>
      <c r="O157" s="58"/>
      <c r="P157" s="151">
        <f>O157*H157</f>
        <v>0</v>
      </c>
      <c r="Q157" s="151">
        <v>0</v>
      </c>
      <c r="R157" s="151">
        <f>Q157*H157</f>
        <v>0</v>
      </c>
      <c r="S157" s="151">
        <v>0</v>
      </c>
      <c r="T157" s="152">
        <f>S157*H157</f>
        <v>0</v>
      </c>
      <c r="U157" s="32"/>
      <c r="V157" s="32"/>
      <c r="W157" s="32"/>
      <c r="X157" s="32"/>
      <c r="Y157" s="32"/>
      <c r="Z157" s="32"/>
      <c r="AA157" s="32"/>
      <c r="AB157" s="32"/>
      <c r="AC157" s="32"/>
      <c r="AD157" s="32"/>
      <c r="AE157" s="32"/>
      <c r="AR157" s="153" t="s">
        <v>144</v>
      </c>
      <c r="AT157" s="153" t="s">
        <v>146</v>
      </c>
      <c r="AU157" s="153" t="s">
        <v>86</v>
      </c>
      <c r="AY157" s="17" t="s">
        <v>143</v>
      </c>
      <c r="BE157" s="154">
        <f>IF(N157="základní",J157,0)</f>
        <v>0</v>
      </c>
      <c r="BF157" s="154">
        <f>IF(N157="snížená",J157,0)</f>
        <v>0</v>
      </c>
      <c r="BG157" s="154">
        <f>IF(N157="zákl. přenesená",J157,0)</f>
        <v>0</v>
      </c>
      <c r="BH157" s="154">
        <f>IF(N157="sníž. přenesená",J157,0)</f>
        <v>0</v>
      </c>
      <c r="BI157" s="154">
        <f>IF(N157="nulová",J157,0)</f>
        <v>0</v>
      </c>
      <c r="BJ157" s="17" t="s">
        <v>84</v>
      </c>
      <c r="BK157" s="154">
        <f>ROUND(I157*H157,2)</f>
        <v>0</v>
      </c>
      <c r="BL157" s="17" t="s">
        <v>144</v>
      </c>
      <c r="BM157" s="153" t="s">
        <v>212</v>
      </c>
    </row>
    <row r="158" spans="1:65" s="2" customFormat="1" ht="24.25" customHeight="1">
      <c r="A158" s="32"/>
      <c r="B158" s="140"/>
      <c r="C158" s="141" t="s">
        <v>213</v>
      </c>
      <c r="D158" s="141" t="s">
        <v>146</v>
      </c>
      <c r="E158" s="142" t="s">
        <v>214</v>
      </c>
      <c r="F158" s="143" t="s">
        <v>215</v>
      </c>
      <c r="G158" s="144" t="s">
        <v>167</v>
      </c>
      <c r="H158" s="145">
        <v>128.53399999999999</v>
      </c>
      <c r="I158" s="146"/>
      <c r="J158" s="147">
        <f>ROUND(I158*H158,2)</f>
        <v>0</v>
      </c>
      <c r="K158" s="148"/>
      <c r="L158" s="33"/>
      <c r="M158" s="149" t="s">
        <v>1</v>
      </c>
      <c r="N158" s="150" t="s">
        <v>41</v>
      </c>
      <c r="O158" s="58"/>
      <c r="P158" s="151">
        <f>O158*H158</f>
        <v>0</v>
      </c>
      <c r="Q158" s="151">
        <v>0</v>
      </c>
      <c r="R158" s="151">
        <f>Q158*H158</f>
        <v>0</v>
      </c>
      <c r="S158" s="151">
        <v>0</v>
      </c>
      <c r="T158" s="152">
        <f>S158*H158</f>
        <v>0</v>
      </c>
      <c r="U158" s="32"/>
      <c r="V158" s="32"/>
      <c r="W158" s="32"/>
      <c r="X158" s="32"/>
      <c r="Y158" s="32"/>
      <c r="Z158" s="32"/>
      <c r="AA158" s="32"/>
      <c r="AB158" s="32"/>
      <c r="AC158" s="32"/>
      <c r="AD158" s="32"/>
      <c r="AE158" s="32"/>
      <c r="AR158" s="153" t="s">
        <v>144</v>
      </c>
      <c r="AT158" s="153" t="s">
        <v>146</v>
      </c>
      <c r="AU158" s="153" t="s">
        <v>86</v>
      </c>
      <c r="AY158" s="17" t="s">
        <v>143</v>
      </c>
      <c r="BE158" s="154">
        <f>IF(N158="základní",J158,0)</f>
        <v>0</v>
      </c>
      <c r="BF158" s="154">
        <f>IF(N158="snížená",J158,0)</f>
        <v>0</v>
      </c>
      <c r="BG158" s="154">
        <f>IF(N158="zákl. přenesená",J158,0)</f>
        <v>0</v>
      </c>
      <c r="BH158" s="154">
        <f>IF(N158="sníž. přenesená",J158,0)</f>
        <v>0</v>
      </c>
      <c r="BI158" s="154">
        <f>IF(N158="nulová",J158,0)</f>
        <v>0</v>
      </c>
      <c r="BJ158" s="17" t="s">
        <v>84</v>
      </c>
      <c r="BK158" s="154">
        <f>ROUND(I158*H158,2)</f>
        <v>0</v>
      </c>
      <c r="BL158" s="17" t="s">
        <v>144</v>
      </c>
      <c r="BM158" s="153" t="s">
        <v>216</v>
      </c>
    </row>
    <row r="159" spans="1:65" s="13" customFormat="1">
      <c r="B159" s="155"/>
      <c r="D159" s="156" t="s">
        <v>151</v>
      </c>
      <c r="E159" s="157" t="s">
        <v>1</v>
      </c>
      <c r="F159" s="158" t="s">
        <v>217</v>
      </c>
      <c r="H159" s="159">
        <v>128.53399999999999</v>
      </c>
      <c r="I159" s="160"/>
      <c r="L159" s="155"/>
      <c r="M159" s="161"/>
      <c r="N159" s="162"/>
      <c r="O159" s="162"/>
      <c r="P159" s="162"/>
      <c r="Q159" s="162"/>
      <c r="R159" s="162"/>
      <c r="S159" s="162"/>
      <c r="T159" s="163"/>
      <c r="AT159" s="157" t="s">
        <v>151</v>
      </c>
      <c r="AU159" s="157" t="s">
        <v>86</v>
      </c>
      <c r="AV159" s="13" t="s">
        <v>86</v>
      </c>
      <c r="AW159" s="13" t="s">
        <v>32</v>
      </c>
      <c r="AX159" s="13" t="s">
        <v>84</v>
      </c>
      <c r="AY159" s="157" t="s">
        <v>143</v>
      </c>
    </row>
    <row r="160" spans="1:65" s="2" customFormat="1" ht="33" customHeight="1">
      <c r="A160" s="32"/>
      <c r="B160" s="140"/>
      <c r="C160" s="141" t="s">
        <v>218</v>
      </c>
      <c r="D160" s="141" t="s">
        <v>146</v>
      </c>
      <c r="E160" s="142" t="s">
        <v>219</v>
      </c>
      <c r="F160" s="143" t="s">
        <v>220</v>
      </c>
      <c r="G160" s="144" t="s">
        <v>167</v>
      </c>
      <c r="H160" s="145">
        <v>7.7160000000000002</v>
      </c>
      <c r="I160" s="146"/>
      <c r="J160" s="147">
        <f>ROUND(I160*H160,2)</f>
        <v>0</v>
      </c>
      <c r="K160" s="148"/>
      <c r="L160" s="33"/>
      <c r="M160" s="149" t="s">
        <v>1</v>
      </c>
      <c r="N160" s="150" t="s">
        <v>41</v>
      </c>
      <c r="O160" s="58"/>
      <c r="P160" s="151">
        <f>O160*H160</f>
        <v>0</v>
      </c>
      <c r="Q160" s="151">
        <v>0</v>
      </c>
      <c r="R160" s="151">
        <f>Q160*H160</f>
        <v>0</v>
      </c>
      <c r="S160" s="151">
        <v>0</v>
      </c>
      <c r="T160" s="152">
        <f>S160*H160</f>
        <v>0</v>
      </c>
      <c r="U160" s="32"/>
      <c r="V160" s="32"/>
      <c r="W160" s="32"/>
      <c r="X160" s="32"/>
      <c r="Y160" s="32"/>
      <c r="Z160" s="32"/>
      <c r="AA160" s="32"/>
      <c r="AB160" s="32"/>
      <c r="AC160" s="32"/>
      <c r="AD160" s="32"/>
      <c r="AE160" s="32"/>
      <c r="AR160" s="153" t="s">
        <v>144</v>
      </c>
      <c r="AT160" s="153" t="s">
        <v>146</v>
      </c>
      <c r="AU160" s="153" t="s">
        <v>86</v>
      </c>
      <c r="AY160" s="17" t="s">
        <v>143</v>
      </c>
      <c r="BE160" s="154">
        <f>IF(N160="základní",J160,0)</f>
        <v>0</v>
      </c>
      <c r="BF160" s="154">
        <f>IF(N160="snížená",J160,0)</f>
        <v>0</v>
      </c>
      <c r="BG160" s="154">
        <f>IF(N160="zákl. přenesená",J160,0)</f>
        <v>0</v>
      </c>
      <c r="BH160" s="154">
        <f>IF(N160="sníž. přenesená",J160,0)</f>
        <v>0</v>
      </c>
      <c r="BI160" s="154">
        <f>IF(N160="nulová",J160,0)</f>
        <v>0</v>
      </c>
      <c r="BJ160" s="17" t="s">
        <v>84</v>
      </c>
      <c r="BK160" s="154">
        <f>ROUND(I160*H160,2)</f>
        <v>0</v>
      </c>
      <c r="BL160" s="17" t="s">
        <v>144</v>
      </c>
      <c r="BM160" s="153" t="s">
        <v>221</v>
      </c>
    </row>
    <row r="161" spans="1:65" s="2" customFormat="1" ht="33" customHeight="1">
      <c r="A161" s="32"/>
      <c r="B161" s="140"/>
      <c r="C161" s="141" t="s">
        <v>222</v>
      </c>
      <c r="D161" s="141" t="s">
        <v>146</v>
      </c>
      <c r="E161" s="142" t="s">
        <v>223</v>
      </c>
      <c r="F161" s="143" t="s">
        <v>224</v>
      </c>
      <c r="G161" s="144" t="s">
        <v>167</v>
      </c>
      <c r="H161" s="145">
        <v>4.5170000000000003</v>
      </c>
      <c r="I161" s="146"/>
      <c r="J161" s="147">
        <f>ROUND(I161*H161,2)</f>
        <v>0</v>
      </c>
      <c r="K161" s="148"/>
      <c r="L161" s="33"/>
      <c r="M161" s="149" t="s">
        <v>1</v>
      </c>
      <c r="N161" s="150" t="s">
        <v>41</v>
      </c>
      <c r="O161" s="58"/>
      <c r="P161" s="151">
        <f>O161*H161</f>
        <v>0</v>
      </c>
      <c r="Q161" s="151">
        <v>0</v>
      </c>
      <c r="R161" s="151">
        <f>Q161*H161</f>
        <v>0</v>
      </c>
      <c r="S161" s="151">
        <v>0</v>
      </c>
      <c r="T161" s="152">
        <f>S161*H161</f>
        <v>0</v>
      </c>
      <c r="U161" s="32"/>
      <c r="V161" s="32"/>
      <c r="W161" s="32"/>
      <c r="X161" s="32"/>
      <c r="Y161" s="32"/>
      <c r="Z161" s="32"/>
      <c r="AA161" s="32"/>
      <c r="AB161" s="32"/>
      <c r="AC161" s="32"/>
      <c r="AD161" s="32"/>
      <c r="AE161" s="32"/>
      <c r="AR161" s="153" t="s">
        <v>144</v>
      </c>
      <c r="AT161" s="153" t="s">
        <v>146</v>
      </c>
      <c r="AU161" s="153" t="s">
        <v>86</v>
      </c>
      <c r="AY161" s="17" t="s">
        <v>143</v>
      </c>
      <c r="BE161" s="154">
        <f>IF(N161="základní",J161,0)</f>
        <v>0</v>
      </c>
      <c r="BF161" s="154">
        <f>IF(N161="snížená",J161,0)</f>
        <v>0</v>
      </c>
      <c r="BG161" s="154">
        <f>IF(N161="zákl. přenesená",J161,0)</f>
        <v>0</v>
      </c>
      <c r="BH161" s="154">
        <f>IF(N161="sníž. přenesená",J161,0)</f>
        <v>0</v>
      </c>
      <c r="BI161" s="154">
        <f>IF(N161="nulová",J161,0)</f>
        <v>0</v>
      </c>
      <c r="BJ161" s="17" t="s">
        <v>84</v>
      </c>
      <c r="BK161" s="154">
        <f>ROUND(I161*H161,2)</f>
        <v>0</v>
      </c>
      <c r="BL161" s="17" t="s">
        <v>144</v>
      </c>
      <c r="BM161" s="153" t="s">
        <v>225</v>
      </c>
    </row>
    <row r="162" spans="1:65" s="2" customFormat="1" ht="33" customHeight="1">
      <c r="A162" s="32"/>
      <c r="B162" s="140"/>
      <c r="C162" s="141" t="s">
        <v>226</v>
      </c>
      <c r="D162" s="141" t="s">
        <v>146</v>
      </c>
      <c r="E162" s="142" t="s">
        <v>227</v>
      </c>
      <c r="F162" s="143" t="s">
        <v>228</v>
      </c>
      <c r="G162" s="144" t="s">
        <v>167</v>
      </c>
      <c r="H162" s="145">
        <v>0.65300000000000002</v>
      </c>
      <c r="I162" s="146"/>
      <c r="J162" s="147">
        <f>ROUND(I162*H162,2)</f>
        <v>0</v>
      </c>
      <c r="K162" s="148"/>
      <c r="L162" s="33"/>
      <c r="M162" s="149" t="s">
        <v>1</v>
      </c>
      <c r="N162" s="150" t="s">
        <v>41</v>
      </c>
      <c r="O162" s="58"/>
      <c r="P162" s="151">
        <f>O162*H162</f>
        <v>0</v>
      </c>
      <c r="Q162" s="151">
        <v>0</v>
      </c>
      <c r="R162" s="151">
        <f>Q162*H162</f>
        <v>0</v>
      </c>
      <c r="S162" s="151">
        <v>0</v>
      </c>
      <c r="T162" s="152">
        <f>S162*H162</f>
        <v>0</v>
      </c>
      <c r="U162" s="32"/>
      <c r="V162" s="32"/>
      <c r="W162" s="32"/>
      <c r="X162" s="32"/>
      <c r="Y162" s="32"/>
      <c r="Z162" s="32"/>
      <c r="AA162" s="32"/>
      <c r="AB162" s="32"/>
      <c r="AC162" s="32"/>
      <c r="AD162" s="32"/>
      <c r="AE162" s="32"/>
      <c r="AR162" s="153" t="s">
        <v>144</v>
      </c>
      <c r="AT162" s="153" t="s">
        <v>146</v>
      </c>
      <c r="AU162" s="153" t="s">
        <v>86</v>
      </c>
      <c r="AY162" s="17" t="s">
        <v>143</v>
      </c>
      <c r="BE162" s="154">
        <f>IF(N162="základní",J162,0)</f>
        <v>0</v>
      </c>
      <c r="BF162" s="154">
        <f>IF(N162="snížená",J162,0)</f>
        <v>0</v>
      </c>
      <c r="BG162" s="154">
        <f>IF(N162="zákl. přenesená",J162,0)</f>
        <v>0</v>
      </c>
      <c r="BH162" s="154">
        <f>IF(N162="sníž. přenesená",J162,0)</f>
        <v>0</v>
      </c>
      <c r="BI162" s="154">
        <f>IF(N162="nulová",J162,0)</f>
        <v>0</v>
      </c>
      <c r="BJ162" s="17" t="s">
        <v>84</v>
      </c>
      <c r="BK162" s="154">
        <f>ROUND(I162*H162,2)</f>
        <v>0</v>
      </c>
      <c r="BL162" s="17" t="s">
        <v>144</v>
      </c>
      <c r="BM162" s="153" t="s">
        <v>229</v>
      </c>
    </row>
    <row r="163" spans="1:65" s="13" customFormat="1">
      <c r="B163" s="155"/>
      <c r="D163" s="156" t="s">
        <v>151</v>
      </c>
      <c r="E163" s="157" t="s">
        <v>1</v>
      </c>
      <c r="F163" s="158" t="s">
        <v>230</v>
      </c>
      <c r="H163" s="159">
        <v>0.65300000000000002</v>
      </c>
      <c r="I163" s="160"/>
      <c r="L163" s="155"/>
      <c r="M163" s="161"/>
      <c r="N163" s="162"/>
      <c r="O163" s="162"/>
      <c r="P163" s="162"/>
      <c r="Q163" s="162"/>
      <c r="R163" s="162"/>
      <c r="S163" s="162"/>
      <c r="T163" s="163"/>
      <c r="AT163" s="157" t="s">
        <v>151</v>
      </c>
      <c r="AU163" s="157" t="s">
        <v>86</v>
      </c>
      <c r="AV163" s="13" t="s">
        <v>86</v>
      </c>
      <c r="AW163" s="13" t="s">
        <v>32</v>
      </c>
      <c r="AX163" s="13" t="s">
        <v>84</v>
      </c>
      <c r="AY163" s="157" t="s">
        <v>143</v>
      </c>
    </row>
    <row r="164" spans="1:65" s="2" customFormat="1" ht="33" customHeight="1">
      <c r="A164" s="32"/>
      <c r="B164" s="140"/>
      <c r="C164" s="141" t="s">
        <v>231</v>
      </c>
      <c r="D164" s="141" t="s">
        <v>146</v>
      </c>
      <c r="E164" s="142" t="s">
        <v>232</v>
      </c>
      <c r="F164" s="143" t="s">
        <v>233</v>
      </c>
      <c r="G164" s="144" t="s">
        <v>167</v>
      </c>
      <c r="H164" s="145">
        <v>4.0110000000000001</v>
      </c>
      <c r="I164" s="146"/>
      <c r="J164" s="147">
        <f>ROUND(I164*H164,2)</f>
        <v>0</v>
      </c>
      <c r="K164" s="148"/>
      <c r="L164" s="33"/>
      <c r="M164" s="149" t="s">
        <v>1</v>
      </c>
      <c r="N164" s="150" t="s">
        <v>41</v>
      </c>
      <c r="O164" s="58"/>
      <c r="P164" s="151">
        <f>O164*H164</f>
        <v>0</v>
      </c>
      <c r="Q164" s="151">
        <v>0</v>
      </c>
      <c r="R164" s="151">
        <f>Q164*H164</f>
        <v>0</v>
      </c>
      <c r="S164" s="151">
        <v>0</v>
      </c>
      <c r="T164" s="152">
        <f>S164*H164</f>
        <v>0</v>
      </c>
      <c r="U164" s="32"/>
      <c r="V164" s="32"/>
      <c r="W164" s="32"/>
      <c r="X164" s="32"/>
      <c r="Y164" s="32"/>
      <c r="Z164" s="32"/>
      <c r="AA164" s="32"/>
      <c r="AB164" s="32"/>
      <c r="AC164" s="32"/>
      <c r="AD164" s="32"/>
      <c r="AE164" s="32"/>
      <c r="AR164" s="153" t="s">
        <v>144</v>
      </c>
      <c r="AT164" s="153" t="s">
        <v>146</v>
      </c>
      <c r="AU164" s="153" t="s">
        <v>86</v>
      </c>
      <c r="AY164" s="17" t="s">
        <v>143</v>
      </c>
      <c r="BE164" s="154">
        <f>IF(N164="základní",J164,0)</f>
        <v>0</v>
      </c>
      <c r="BF164" s="154">
        <f>IF(N164="snížená",J164,0)</f>
        <v>0</v>
      </c>
      <c r="BG164" s="154">
        <f>IF(N164="zákl. přenesená",J164,0)</f>
        <v>0</v>
      </c>
      <c r="BH164" s="154">
        <f>IF(N164="sníž. přenesená",J164,0)</f>
        <v>0</v>
      </c>
      <c r="BI164" s="154">
        <f>IF(N164="nulová",J164,0)</f>
        <v>0</v>
      </c>
      <c r="BJ164" s="17" t="s">
        <v>84</v>
      </c>
      <c r="BK164" s="154">
        <f>ROUND(I164*H164,2)</f>
        <v>0</v>
      </c>
      <c r="BL164" s="17" t="s">
        <v>144</v>
      </c>
      <c r="BM164" s="153" t="s">
        <v>234</v>
      </c>
    </row>
    <row r="165" spans="1:65" s="12" customFormat="1" ht="22.9" customHeight="1">
      <c r="B165" s="127"/>
      <c r="D165" s="128" t="s">
        <v>75</v>
      </c>
      <c r="E165" s="138" t="s">
        <v>235</v>
      </c>
      <c r="F165" s="138" t="s">
        <v>236</v>
      </c>
      <c r="I165" s="130"/>
      <c r="J165" s="139">
        <f>BK165</f>
        <v>0</v>
      </c>
      <c r="L165" s="127"/>
      <c r="M165" s="132"/>
      <c r="N165" s="133"/>
      <c r="O165" s="133"/>
      <c r="P165" s="134">
        <f>P166</f>
        <v>0</v>
      </c>
      <c r="Q165" s="133"/>
      <c r="R165" s="134">
        <f>R166</f>
        <v>0</v>
      </c>
      <c r="S165" s="133"/>
      <c r="T165" s="135">
        <f>T166</f>
        <v>0</v>
      </c>
      <c r="AR165" s="128" t="s">
        <v>84</v>
      </c>
      <c r="AT165" s="136" t="s">
        <v>75</v>
      </c>
      <c r="AU165" s="136" t="s">
        <v>84</v>
      </c>
      <c r="AY165" s="128" t="s">
        <v>143</v>
      </c>
      <c r="BK165" s="137">
        <f>BK166</f>
        <v>0</v>
      </c>
    </row>
    <row r="166" spans="1:65" s="2" customFormat="1" ht="24.25" customHeight="1">
      <c r="A166" s="32"/>
      <c r="B166" s="140"/>
      <c r="C166" s="141" t="s">
        <v>237</v>
      </c>
      <c r="D166" s="141" t="s">
        <v>146</v>
      </c>
      <c r="E166" s="142" t="s">
        <v>238</v>
      </c>
      <c r="F166" s="143" t="s">
        <v>239</v>
      </c>
      <c r="G166" s="144" t="s">
        <v>167</v>
      </c>
      <c r="H166" s="145">
        <v>7.0259999999999998</v>
      </c>
      <c r="I166" s="146"/>
      <c r="J166" s="147">
        <f>ROUND(I166*H166,2)</f>
        <v>0</v>
      </c>
      <c r="K166" s="148"/>
      <c r="L166" s="33"/>
      <c r="M166" s="149" t="s">
        <v>1</v>
      </c>
      <c r="N166" s="150" t="s">
        <v>41</v>
      </c>
      <c r="O166" s="58"/>
      <c r="P166" s="151">
        <f>O166*H166</f>
        <v>0</v>
      </c>
      <c r="Q166" s="151">
        <v>0</v>
      </c>
      <c r="R166" s="151">
        <f>Q166*H166</f>
        <v>0</v>
      </c>
      <c r="S166" s="151">
        <v>0</v>
      </c>
      <c r="T166" s="152">
        <f>S166*H166</f>
        <v>0</v>
      </c>
      <c r="U166" s="32"/>
      <c r="V166" s="32"/>
      <c r="W166" s="32"/>
      <c r="X166" s="32"/>
      <c r="Y166" s="32"/>
      <c r="Z166" s="32"/>
      <c r="AA166" s="32"/>
      <c r="AB166" s="32"/>
      <c r="AC166" s="32"/>
      <c r="AD166" s="32"/>
      <c r="AE166" s="32"/>
      <c r="AR166" s="153" t="s">
        <v>144</v>
      </c>
      <c r="AT166" s="153" t="s">
        <v>146</v>
      </c>
      <c r="AU166" s="153" t="s">
        <v>86</v>
      </c>
      <c r="AY166" s="17" t="s">
        <v>143</v>
      </c>
      <c r="BE166" s="154">
        <f>IF(N166="základní",J166,0)</f>
        <v>0</v>
      </c>
      <c r="BF166" s="154">
        <f>IF(N166="snížená",J166,0)</f>
        <v>0</v>
      </c>
      <c r="BG166" s="154">
        <f>IF(N166="zákl. přenesená",J166,0)</f>
        <v>0</v>
      </c>
      <c r="BH166" s="154">
        <f>IF(N166="sníž. přenesená",J166,0)</f>
        <v>0</v>
      </c>
      <c r="BI166" s="154">
        <f>IF(N166="nulová",J166,0)</f>
        <v>0</v>
      </c>
      <c r="BJ166" s="17" t="s">
        <v>84</v>
      </c>
      <c r="BK166" s="154">
        <f>ROUND(I166*H166,2)</f>
        <v>0</v>
      </c>
      <c r="BL166" s="17" t="s">
        <v>144</v>
      </c>
      <c r="BM166" s="153" t="s">
        <v>240</v>
      </c>
    </row>
    <row r="167" spans="1:65" s="12" customFormat="1" ht="25.9" customHeight="1">
      <c r="B167" s="127"/>
      <c r="D167" s="128" t="s">
        <v>75</v>
      </c>
      <c r="E167" s="129" t="s">
        <v>241</v>
      </c>
      <c r="F167" s="129" t="s">
        <v>242</v>
      </c>
      <c r="I167" s="130"/>
      <c r="J167" s="131">
        <f>BK167</f>
        <v>0</v>
      </c>
      <c r="L167" s="127"/>
      <c r="M167" s="132"/>
      <c r="N167" s="133"/>
      <c r="O167" s="133"/>
      <c r="P167" s="134">
        <f>P168+P229+P243</f>
        <v>0</v>
      </c>
      <c r="Q167" s="133"/>
      <c r="R167" s="134">
        <f>R168+R229+R243</f>
        <v>50.17355409999999</v>
      </c>
      <c r="S167" s="133"/>
      <c r="T167" s="135">
        <f>T168+T229+T243</f>
        <v>7.1401385399999988</v>
      </c>
      <c r="AR167" s="128" t="s">
        <v>86</v>
      </c>
      <c r="AT167" s="136" t="s">
        <v>75</v>
      </c>
      <c r="AU167" s="136" t="s">
        <v>76</v>
      </c>
      <c r="AY167" s="128" t="s">
        <v>143</v>
      </c>
      <c r="BK167" s="137">
        <f>BK168+BK229+BK243</f>
        <v>0</v>
      </c>
    </row>
    <row r="168" spans="1:65" s="12" customFormat="1" ht="22.9" customHeight="1">
      <c r="B168" s="127"/>
      <c r="D168" s="128" t="s">
        <v>75</v>
      </c>
      <c r="E168" s="138" t="s">
        <v>243</v>
      </c>
      <c r="F168" s="138" t="s">
        <v>244</v>
      </c>
      <c r="I168" s="130"/>
      <c r="J168" s="139">
        <f>BK168</f>
        <v>0</v>
      </c>
      <c r="L168" s="127"/>
      <c r="M168" s="132"/>
      <c r="N168" s="133"/>
      <c r="O168" s="133"/>
      <c r="P168" s="134">
        <f>SUM(P169:P228)</f>
        <v>0</v>
      </c>
      <c r="Q168" s="133"/>
      <c r="R168" s="134">
        <f>SUM(R169:R228)</f>
        <v>45.446944339999995</v>
      </c>
      <c r="S168" s="133"/>
      <c r="T168" s="135">
        <f>SUM(T169:T228)</f>
        <v>2.5454650000000001</v>
      </c>
      <c r="AR168" s="128" t="s">
        <v>86</v>
      </c>
      <c r="AT168" s="136" t="s">
        <v>75</v>
      </c>
      <c r="AU168" s="136" t="s">
        <v>84</v>
      </c>
      <c r="AY168" s="128" t="s">
        <v>143</v>
      </c>
      <c r="BK168" s="137">
        <f>SUM(BK169:BK228)</f>
        <v>0</v>
      </c>
    </row>
    <row r="169" spans="1:65" s="2" customFormat="1" ht="37.9" customHeight="1">
      <c r="A169" s="32"/>
      <c r="B169" s="140"/>
      <c r="C169" s="141" t="s">
        <v>245</v>
      </c>
      <c r="D169" s="141" t="s">
        <v>146</v>
      </c>
      <c r="E169" s="142" t="s">
        <v>246</v>
      </c>
      <c r="F169" s="143" t="s">
        <v>247</v>
      </c>
      <c r="G169" s="144" t="s">
        <v>204</v>
      </c>
      <c r="H169" s="145">
        <v>18</v>
      </c>
      <c r="I169" s="146"/>
      <c r="J169" s="147">
        <f>ROUND(I169*H169,2)</f>
        <v>0</v>
      </c>
      <c r="K169" s="148"/>
      <c r="L169" s="33"/>
      <c r="M169" s="149" t="s">
        <v>1</v>
      </c>
      <c r="N169" s="150" t="s">
        <v>41</v>
      </c>
      <c r="O169" s="58"/>
      <c r="P169" s="151">
        <f>O169*H169</f>
        <v>0</v>
      </c>
      <c r="Q169" s="151">
        <v>2.9999999999999997E-4</v>
      </c>
      <c r="R169" s="151">
        <f>Q169*H169</f>
        <v>5.3999999999999994E-3</v>
      </c>
      <c r="S169" s="151">
        <v>0</v>
      </c>
      <c r="T169" s="152">
        <f>S169*H169</f>
        <v>0</v>
      </c>
      <c r="U169" s="32"/>
      <c r="V169" s="32"/>
      <c r="W169" s="32"/>
      <c r="X169" s="32"/>
      <c r="Y169" s="32"/>
      <c r="Z169" s="32"/>
      <c r="AA169" s="32"/>
      <c r="AB169" s="32"/>
      <c r="AC169" s="32"/>
      <c r="AD169" s="32"/>
      <c r="AE169" s="32"/>
      <c r="AR169" s="153" t="s">
        <v>222</v>
      </c>
      <c r="AT169" s="153" t="s">
        <v>146</v>
      </c>
      <c r="AU169" s="153" t="s">
        <v>86</v>
      </c>
      <c r="AY169" s="17" t="s">
        <v>143</v>
      </c>
      <c r="BE169" s="154">
        <f>IF(N169="základní",J169,0)</f>
        <v>0</v>
      </c>
      <c r="BF169" s="154">
        <f>IF(N169="snížená",J169,0)</f>
        <v>0</v>
      </c>
      <c r="BG169" s="154">
        <f>IF(N169="zákl. přenesená",J169,0)</f>
        <v>0</v>
      </c>
      <c r="BH169" s="154">
        <f>IF(N169="sníž. přenesená",J169,0)</f>
        <v>0</v>
      </c>
      <c r="BI169" s="154">
        <f>IF(N169="nulová",J169,0)</f>
        <v>0</v>
      </c>
      <c r="BJ169" s="17" t="s">
        <v>84</v>
      </c>
      <c r="BK169" s="154">
        <f>ROUND(I169*H169,2)</f>
        <v>0</v>
      </c>
      <c r="BL169" s="17" t="s">
        <v>222</v>
      </c>
      <c r="BM169" s="153" t="s">
        <v>248</v>
      </c>
    </row>
    <row r="170" spans="1:65" s="13" customFormat="1">
      <c r="B170" s="155"/>
      <c r="D170" s="156" t="s">
        <v>151</v>
      </c>
      <c r="E170" s="157" t="s">
        <v>1</v>
      </c>
      <c r="F170" s="158" t="s">
        <v>249</v>
      </c>
      <c r="H170" s="159">
        <v>18</v>
      </c>
      <c r="I170" s="160"/>
      <c r="L170" s="155"/>
      <c r="M170" s="161"/>
      <c r="N170" s="162"/>
      <c r="O170" s="162"/>
      <c r="P170" s="162"/>
      <c r="Q170" s="162"/>
      <c r="R170" s="162"/>
      <c r="S170" s="162"/>
      <c r="T170" s="163"/>
      <c r="AT170" s="157" t="s">
        <v>151</v>
      </c>
      <c r="AU170" s="157" t="s">
        <v>86</v>
      </c>
      <c r="AV170" s="13" t="s">
        <v>86</v>
      </c>
      <c r="AW170" s="13" t="s">
        <v>32</v>
      </c>
      <c r="AX170" s="13" t="s">
        <v>84</v>
      </c>
      <c r="AY170" s="157" t="s">
        <v>143</v>
      </c>
    </row>
    <row r="171" spans="1:65" s="2" customFormat="1" ht="37.9" customHeight="1">
      <c r="A171" s="32"/>
      <c r="B171" s="140"/>
      <c r="C171" s="141" t="s">
        <v>7</v>
      </c>
      <c r="D171" s="141" t="s">
        <v>146</v>
      </c>
      <c r="E171" s="142" t="s">
        <v>250</v>
      </c>
      <c r="F171" s="143" t="s">
        <v>251</v>
      </c>
      <c r="G171" s="144" t="s">
        <v>204</v>
      </c>
      <c r="H171" s="145">
        <v>6</v>
      </c>
      <c r="I171" s="146"/>
      <c r="J171" s="147">
        <f>ROUND(I171*H171,2)</f>
        <v>0</v>
      </c>
      <c r="K171" s="148"/>
      <c r="L171" s="33"/>
      <c r="M171" s="149" t="s">
        <v>1</v>
      </c>
      <c r="N171" s="150" t="s">
        <v>41</v>
      </c>
      <c r="O171" s="58"/>
      <c r="P171" s="151">
        <f>O171*H171</f>
        <v>0</v>
      </c>
      <c r="Q171" s="151">
        <v>2.9999999999999997E-4</v>
      </c>
      <c r="R171" s="151">
        <f>Q171*H171</f>
        <v>1.8E-3</v>
      </c>
      <c r="S171" s="151">
        <v>0</v>
      </c>
      <c r="T171" s="152">
        <f>S171*H171</f>
        <v>0</v>
      </c>
      <c r="U171" s="32"/>
      <c r="V171" s="32"/>
      <c r="W171" s="32"/>
      <c r="X171" s="32"/>
      <c r="Y171" s="32"/>
      <c r="Z171" s="32"/>
      <c r="AA171" s="32"/>
      <c r="AB171" s="32"/>
      <c r="AC171" s="32"/>
      <c r="AD171" s="32"/>
      <c r="AE171" s="32"/>
      <c r="AR171" s="153" t="s">
        <v>222</v>
      </c>
      <c r="AT171" s="153" t="s">
        <v>146</v>
      </c>
      <c r="AU171" s="153" t="s">
        <v>86</v>
      </c>
      <c r="AY171" s="17" t="s">
        <v>143</v>
      </c>
      <c r="BE171" s="154">
        <f>IF(N171="základní",J171,0)</f>
        <v>0</v>
      </c>
      <c r="BF171" s="154">
        <f>IF(N171="snížená",J171,0)</f>
        <v>0</v>
      </c>
      <c r="BG171" s="154">
        <f>IF(N171="zákl. přenesená",J171,0)</f>
        <v>0</v>
      </c>
      <c r="BH171" s="154">
        <f>IF(N171="sníž. přenesená",J171,0)</f>
        <v>0</v>
      </c>
      <c r="BI171" s="154">
        <f>IF(N171="nulová",J171,0)</f>
        <v>0</v>
      </c>
      <c r="BJ171" s="17" t="s">
        <v>84</v>
      </c>
      <c r="BK171" s="154">
        <f>ROUND(I171*H171,2)</f>
        <v>0</v>
      </c>
      <c r="BL171" s="17" t="s">
        <v>222</v>
      </c>
      <c r="BM171" s="153" t="s">
        <v>252</v>
      </c>
    </row>
    <row r="172" spans="1:65" s="2" customFormat="1" ht="24.25" customHeight="1">
      <c r="A172" s="32"/>
      <c r="B172" s="140"/>
      <c r="C172" s="141" t="s">
        <v>253</v>
      </c>
      <c r="D172" s="141" t="s">
        <v>146</v>
      </c>
      <c r="E172" s="142" t="s">
        <v>254</v>
      </c>
      <c r="F172" s="143" t="s">
        <v>255</v>
      </c>
      <c r="G172" s="144" t="s">
        <v>256</v>
      </c>
      <c r="H172" s="145">
        <v>118.69499999999999</v>
      </c>
      <c r="I172" s="146"/>
      <c r="J172" s="147">
        <f>ROUND(I172*H172,2)</f>
        <v>0</v>
      </c>
      <c r="K172" s="148"/>
      <c r="L172" s="33"/>
      <c r="M172" s="149" t="s">
        <v>1</v>
      </c>
      <c r="N172" s="150" t="s">
        <v>41</v>
      </c>
      <c r="O172" s="58"/>
      <c r="P172" s="151">
        <f>O172*H172</f>
        <v>0</v>
      </c>
      <c r="Q172" s="151">
        <v>0</v>
      </c>
      <c r="R172" s="151">
        <f>Q172*H172</f>
        <v>0</v>
      </c>
      <c r="S172" s="151">
        <v>1.4E-2</v>
      </c>
      <c r="T172" s="152">
        <f>S172*H172</f>
        <v>1.6617299999999999</v>
      </c>
      <c r="U172" s="32"/>
      <c r="V172" s="32"/>
      <c r="W172" s="32"/>
      <c r="X172" s="32"/>
      <c r="Y172" s="32"/>
      <c r="Z172" s="32"/>
      <c r="AA172" s="32"/>
      <c r="AB172" s="32"/>
      <c r="AC172" s="32"/>
      <c r="AD172" s="32"/>
      <c r="AE172" s="32"/>
      <c r="AR172" s="153" t="s">
        <v>222</v>
      </c>
      <c r="AT172" s="153" t="s">
        <v>146</v>
      </c>
      <c r="AU172" s="153" t="s">
        <v>86</v>
      </c>
      <c r="AY172" s="17" t="s">
        <v>143</v>
      </c>
      <c r="BE172" s="154">
        <f>IF(N172="základní",J172,0)</f>
        <v>0</v>
      </c>
      <c r="BF172" s="154">
        <f>IF(N172="snížená",J172,0)</f>
        <v>0</v>
      </c>
      <c r="BG172" s="154">
        <f>IF(N172="zákl. přenesená",J172,0)</f>
        <v>0</v>
      </c>
      <c r="BH172" s="154">
        <f>IF(N172="sníž. přenesená",J172,0)</f>
        <v>0</v>
      </c>
      <c r="BI172" s="154">
        <f>IF(N172="nulová",J172,0)</f>
        <v>0</v>
      </c>
      <c r="BJ172" s="17" t="s">
        <v>84</v>
      </c>
      <c r="BK172" s="154">
        <f>ROUND(I172*H172,2)</f>
        <v>0</v>
      </c>
      <c r="BL172" s="17" t="s">
        <v>222</v>
      </c>
      <c r="BM172" s="153" t="s">
        <v>257</v>
      </c>
    </row>
    <row r="173" spans="1:65" s="13" customFormat="1">
      <c r="B173" s="155"/>
      <c r="D173" s="156" t="s">
        <v>151</v>
      </c>
      <c r="E173" s="157" t="s">
        <v>1</v>
      </c>
      <c r="F173" s="158" t="s">
        <v>258</v>
      </c>
      <c r="H173" s="159">
        <v>19.195</v>
      </c>
      <c r="I173" s="160"/>
      <c r="L173" s="155"/>
      <c r="M173" s="161"/>
      <c r="N173" s="162"/>
      <c r="O173" s="162"/>
      <c r="P173" s="162"/>
      <c r="Q173" s="162"/>
      <c r="R173" s="162"/>
      <c r="S173" s="162"/>
      <c r="T173" s="163"/>
      <c r="AT173" s="157" t="s">
        <v>151</v>
      </c>
      <c r="AU173" s="157" t="s">
        <v>86</v>
      </c>
      <c r="AV173" s="13" t="s">
        <v>86</v>
      </c>
      <c r="AW173" s="13" t="s">
        <v>32</v>
      </c>
      <c r="AX173" s="13" t="s">
        <v>76</v>
      </c>
      <c r="AY173" s="157" t="s">
        <v>143</v>
      </c>
    </row>
    <row r="174" spans="1:65" s="13" customFormat="1">
      <c r="B174" s="155"/>
      <c r="D174" s="156" t="s">
        <v>151</v>
      </c>
      <c r="E174" s="157" t="s">
        <v>1</v>
      </c>
      <c r="F174" s="158" t="s">
        <v>259</v>
      </c>
      <c r="H174" s="159">
        <v>12.8</v>
      </c>
      <c r="I174" s="160"/>
      <c r="L174" s="155"/>
      <c r="M174" s="161"/>
      <c r="N174" s="162"/>
      <c r="O174" s="162"/>
      <c r="P174" s="162"/>
      <c r="Q174" s="162"/>
      <c r="R174" s="162"/>
      <c r="S174" s="162"/>
      <c r="T174" s="163"/>
      <c r="AT174" s="157" t="s">
        <v>151</v>
      </c>
      <c r="AU174" s="157" t="s">
        <v>86</v>
      </c>
      <c r="AV174" s="13" t="s">
        <v>86</v>
      </c>
      <c r="AW174" s="13" t="s">
        <v>32</v>
      </c>
      <c r="AX174" s="13" t="s">
        <v>76</v>
      </c>
      <c r="AY174" s="157" t="s">
        <v>143</v>
      </c>
    </row>
    <row r="175" spans="1:65" s="13" customFormat="1">
      <c r="B175" s="155"/>
      <c r="D175" s="156" t="s">
        <v>151</v>
      </c>
      <c r="E175" s="157" t="s">
        <v>1</v>
      </c>
      <c r="F175" s="158" t="s">
        <v>260</v>
      </c>
      <c r="H175" s="159">
        <v>12.6</v>
      </c>
      <c r="I175" s="160"/>
      <c r="L175" s="155"/>
      <c r="M175" s="161"/>
      <c r="N175" s="162"/>
      <c r="O175" s="162"/>
      <c r="P175" s="162"/>
      <c r="Q175" s="162"/>
      <c r="R175" s="162"/>
      <c r="S175" s="162"/>
      <c r="T175" s="163"/>
      <c r="AT175" s="157" t="s">
        <v>151</v>
      </c>
      <c r="AU175" s="157" t="s">
        <v>86</v>
      </c>
      <c r="AV175" s="13" t="s">
        <v>86</v>
      </c>
      <c r="AW175" s="13" t="s">
        <v>32</v>
      </c>
      <c r="AX175" s="13" t="s">
        <v>76</v>
      </c>
      <c r="AY175" s="157" t="s">
        <v>143</v>
      </c>
    </row>
    <row r="176" spans="1:65" s="13" customFormat="1">
      <c r="B176" s="155"/>
      <c r="D176" s="156" t="s">
        <v>151</v>
      </c>
      <c r="E176" s="157" t="s">
        <v>1</v>
      </c>
      <c r="F176" s="158" t="s">
        <v>261</v>
      </c>
      <c r="H176" s="159">
        <v>74.099999999999994</v>
      </c>
      <c r="I176" s="160"/>
      <c r="L176" s="155"/>
      <c r="M176" s="161"/>
      <c r="N176" s="162"/>
      <c r="O176" s="162"/>
      <c r="P176" s="162"/>
      <c r="Q176" s="162"/>
      <c r="R176" s="162"/>
      <c r="S176" s="162"/>
      <c r="T176" s="163"/>
      <c r="AT176" s="157" t="s">
        <v>151</v>
      </c>
      <c r="AU176" s="157" t="s">
        <v>86</v>
      </c>
      <c r="AV176" s="13" t="s">
        <v>86</v>
      </c>
      <c r="AW176" s="13" t="s">
        <v>32</v>
      </c>
      <c r="AX176" s="13" t="s">
        <v>76</v>
      </c>
      <c r="AY176" s="157" t="s">
        <v>143</v>
      </c>
    </row>
    <row r="177" spans="1:65" s="14" customFormat="1">
      <c r="B177" s="164"/>
      <c r="D177" s="156" t="s">
        <v>151</v>
      </c>
      <c r="E177" s="165" t="s">
        <v>1</v>
      </c>
      <c r="F177" s="166" t="s">
        <v>155</v>
      </c>
      <c r="H177" s="167">
        <v>118.69499999999999</v>
      </c>
      <c r="I177" s="168"/>
      <c r="L177" s="164"/>
      <c r="M177" s="169"/>
      <c r="N177" s="170"/>
      <c r="O177" s="170"/>
      <c r="P177" s="170"/>
      <c r="Q177" s="170"/>
      <c r="R177" s="170"/>
      <c r="S177" s="170"/>
      <c r="T177" s="171"/>
      <c r="AT177" s="165" t="s">
        <v>151</v>
      </c>
      <c r="AU177" s="165" t="s">
        <v>86</v>
      </c>
      <c r="AV177" s="14" t="s">
        <v>144</v>
      </c>
      <c r="AW177" s="14" t="s">
        <v>32</v>
      </c>
      <c r="AX177" s="14" t="s">
        <v>84</v>
      </c>
      <c r="AY177" s="165" t="s">
        <v>143</v>
      </c>
    </row>
    <row r="178" spans="1:65" s="2" customFormat="1" ht="37.9" customHeight="1">
      <c r="A178" s="32"/>
      <c r="B178" s="140"/>
      <c r="C178" s="141" t="s">
        <v>262</v>
      </c>
      <c r="D178" s="141" t="s">
        <v>146</v>
      </c>
      <c r="E178" s="142" t="s">
        <v>263</v>
      </c>
      <c r="F178" s="143" t="s">
        <v>264</v>
      </c>
      <c r="G178" s="144" t="s">
        <v>256</v>
      </c>
      <c r="H178" s="145">
        <v>87.495000000000005</v>
      </c>
      <c r="I178" s="146"/>
      <c r="J178" s="147">
        <f>ROUND(I178*H178,2)</f>
        <v>0</v>
      </c>
      <c r="K178" s="148"/>
      <c r="L178" s="33"/>
      <c r="M178" s="149" t="s">
        <v>1</v>
      </c>
      <c r="N178" s="150" t="s">
        <v>41</v>
      </c>
      <c r="O178" s="58"/>
      <c r="P178" s="151">
        <f>O178*H178</f>
        <v>0</v>
      </c>
      <c r="Q178" s="151">
        <v>0</v>
      </c>
      <c r="R178" s="151">
        <f>Q178*H178</f>
        <v>0</v>
      </c>
      <c r="S178" s="151">
        <v>0</v>
      </c>
      <c r="T178" s="152">
        <f>S178*H178</f>
        <v>0</v>
      </c>
      <c r="U178" s="32"/>
      <c r="V178" s="32"/>
      <c r="W178" s="32"/>
      <c r="X178" s="32"/>
      <c r="Y178" s="32"/>
      <c r="Z178" s="32"/>
      <c r="AA178" s="32"/>
      <c r="AB178" s="32"/>
      <c r="AC178" s="32"/>
      <c r="AD178" s="32"/>
      <c r="AE178" s="32"/>
      <c r="AR178" s="153" t="s">
        <v>222</v>
      </c>
      <c r="AT178" s="153" t="s">
        <v>146</v>
      </c>
      <c r="AU178" s="153" t="s">
        <v>86</v>
      </c>
      <c r="AY178" s="17" t="s">
        <v>143</v>
      </c>
      <c r="BE178" s="154">
        <f>IF(N178="základní",J178,0)</f>
        <v>0</v>
      </c>
      <c r="BF178" s="154">
        <f>IF(N178="snížená",J178,0)</f>
        <v>0</v>
      </c>
      <c r="BG178" s="154">
        <f>IF(N178="zákl. přenesená",J178,0)</f>
        <v>0</v>
      </c>
      <c r="BH178" s="154">
        <f>IF(N178="sníž. přenesená",J178,0)</f>
        <v>0</v>
      </c>
      <c r="BI178" s="154">
        <f>IF(N178="nulová",J178,0)</f>
        <v>0</v>
      </c>
      <c r="BJ178" s="17" t="s">
        <v>84</v>
      </c>
      <c r="BK178" s="154">
        <f>ROUND(I178*H178,2)</f>
        <v>0</v>
      </c>
      <c r="BL178" s="17" t="s">
        <v>222</v>
      </c>
      <c r="BM178" s="153" t="s">
        <v>265</v>
      </c>
    </row>
    <row r="179" spans="1:65" s="15" customFormat="1">
      <c r="B179" s="172"/>
      <c r="D179" s="156" t="s">
        <v>151</v>
      </c>
      <c r="E179" s="173" t="s">
        <v>1</v>
      </c>
      <c r="F179" s="174" t="s">
        <v>266</v>
      </c>
      <c r="H179" s="173" t="s">
        <v>1</v>
      </c>
      <c r="I179" s="175"/>
      <c r="L179" s="172"/>
      <c r="M179" s="176"/>
      <c r="N179" s="177"/>
      <c r="O179" s="177"/>
      <c r="P179" s="177"/>
      <c r="Q179" s="177"/>
      <c r="R179" s="177"/>
      <c r="S179" s="177"/>
      <c r="T179" s="178"/>
      <c r="AT179" s="173" t="s">
        <v>151</v>
      </c>
      <c r="AU179" s="173" t="s">
        <v>86</v>
      </c>
      <c r="AV179" s="15" t="s">
        <v>84</v>
      </c>
      <c r="AW179" s="15" t="s">
        <v>32</v>
      </c>
      <c r="AX179" s="15" t="s">
        <v>76</v>
      </c>
      <c r="AY179" s="173" t="s">
        <v>143</v>
      </c>
    </row>
    <row r="180" spans="1:65" s="13" customFormat="1">
      <c r="B180" s="155"/>
      <c r="D180" s="156" t="s">
        <v>151</v>
      </c>
      <c r="E180" s="157" t="s">
        <v>1</v>
      </c>
      <c r="F180" s="158" t="s">
        <v>260</v>
      </c>
      <c r="H180" s="159">
        <v>12.6</v>
      </c>
      <c r="I180" s="160"/>
      <c r="L180" s="155"/>
      <c r="M180" s="161"/>
      <c r="N180" s="162"/>
      <c r="O180" s="162"/>
      <c r="P180" s="162"/>
      <c r="Q180" s="162"/>
      <c r="R180" s="162"/>
      <c r="S180" s="162"/>
      <c r="T180" s="163"/>
      <c r="AT180" s="157" t="s">
        <v>151</v>
      </c>
      <c r="AU180" s="157" t="s">
        <v>86</v>
      </c>
      <c r="AV180" s="13" t="s">
        <v>86</v>
      </c>
      <c r="AW180" s="13" t="s">
        <v>32</v>
      </c>
      <c r="AX180" s="13" t="s">
        <v>76</v>
      </c>
      <c r="AY180" s="157" t="s">
        <v>143</v>
      </c>
    </row>
    <row r="181" spans="1:65" s="15" customFormat="1">
      <c r="B181" s="172"/>
      <c r="D181" s="156" t="s">
        <v>151</v>
      </c>
      <c r="E181" s="173" t="s">
        <v>1</v>
      </c>
      <c r="F181" s="174" t="s">
        <v>267</v>
      </c>
      <c r="H181" s="173" t="s">
        <v>1</v>
      </c>
      <c r="I181" s="175"/>
      <c r="L181" s="172"/>
      <c r="M181" s="176"/>
      <c r="N181" s="177"/>
      <c r="O181" s="177"/>
      <c r="P181" s="177"/>
      <c r="Q181" s="177"/>
      <c r="R181" s="177"/>
      <c r="S181" s="177"/>
      <c r="T181" s="178"/>
      <c r="AT181" s="173" t="s">
        <v>151</v>
      </c>
      <c r="AU181" s="173" t="s">
        <v>86</v>
      </c>
      <c r="AV181" s="15" t="s">
        <v>84</v>
      </c>
      <c r="AW181" s="15" t="s">
        <v>32</v>
      </c>
      <c r="AX181" s="15" t="s">
        <v>76</v>
      </c>
      <c r="AY181" s="173" t="s">
        <v>143</v>
      </c>
    </row>
    <row r="182" spans="1:65" s="13" customFormat="1">
      <c r="B182" s="155"/>
      <c r="D182" s="156" t="s">
        <v>151</v>
      </c>
      <c r="E182" s="157" t="s">
        <v>1</v>
      </c>
      <c r="F182" s="158" t="s">
        <v>259</v>
      </c>
      <c r="H182" s="159">
        <v>12.8</v>
      </c>
      <c r="I182" s="160"/>
      <c r="L182" s="155"/>
      <c r="M182" s="161"/>
      <c r="N182" s="162"/>
      <c r="O182" s="162"/>
      <c r="P182" s="162"/>
      <c r="Q182" s="162"/>
      <c r="R182" s="162"/>
      <c r="S182" s="162"/>
      <c r="T182" s="163"/>
      <c r="AT182" s="157" t="s">
        <v>151</v>
      </c>
      <c r="AU182" s="157" t="s">
        <v>86</v>
      </c>
      <c r="AV182" s="13" t="s">
        <v>86</v>
      </c>
      <c r="AW182" s="13" t="s">
        <v>32</v>
      </c>
      <c r="AX182" s="13" t="s">
        <v>76</v>
      </c>
      <c r="AY182" s="157" t="s">
        <v>143</v>
      </c>
    </row>
    <row r="183" spans="1:65" s="15" customFormat="1">
      <c r="B183" s="172"/>
      <c r="D183" s="156" t="s">
        <v>151</v>
      </c>
      <c r="E183" s="173" t="s">
        <v>1</v>
      </c>
      <c r="F183" s="174" t="s">
        <v>268</v>
      </c>
      <c r="H183" s="173" t="s">
        <v>1</v>
      </c>
      <c r="I183" s="175"/>
      <c r="L183" s="172"/>
      <c r="M183" s="176"/>
      <c r="N183" s="177"/>
      <c r="O183" s="177"/>
      <c r="P183" s="177"/>
      <c r="Q183" s="177"/>
      <c r="R183" s="177"/>
      <c r="S183" s="177"/>
      <c r="T183" s="178"/>
      <c r="AT183" s="173" t="s">
        <v>151</v>
      </c>
      <c r="AU183" s="173" t="s">
        <v>86</v>
      </c>
      <c r="AV183" s="15" t="s">
        <v>84</v>
      </c>
      <c r="AW183" s="15" t="s">
        <v>32</v>
      </c>
      <c r="AX183" s="15" t="s">
        <v>76</v>
      </c>
      <c r="AY183" s="173" t="s">
        <v>143</v>
      </c>
    </row>
    <row r="184" spans="1:65" s="13" customFormat="1">
      <c r="B184" s="155"/>
      <c r="D184" s="156" t="s">
        <v>151</v>
      </c>
      <c r="E184" s="157" t="s">
        <v>1</v>
      </c>
      <c r="F184" s="158" t="s">
        <v>269</v>
      </c>
      <c r="H184" s="159">
        <v>42.9</v>
      </c>
      <c r="I184" s="160"/>
      <c r="L184" s="155"/>
      <c r="M184" s="161"/>
      <c r="N184" s="162"/>
      <c r="O184" s="162"/>
      <c r="P184" s="162"/>
      <c r="Q184" s="162"/>
      <c r="R184" s="162"/>
      <c r="S184" s="162"/>
      <c r="T184" s="163"/>
      <c r="AT184" s="157" t="s">
        <v>151</v>
      </c>
      <c r="AU184" s="157" t="s">
        <v>86</v>
      </c>
      <c r="AV184" s="13" t="s">
        <v>86</v>
      </c>
      <c r="AW184" s="13" t="s">
        <v>32</v>
      </c>
      <c r="AX184" s="13" t="s">
        <v>76</v>
      </c>
      <c r="AY184" s="157" t="s">
        <v>143</v>
      </c>
    </row>
    <row r="185" spans="1:65" s="15" customFormat="1">
      <c r="B185" s="172"/>
      <c r="D185" s="156" t="s">
        <v>151</v>
      </c>
      <c r="E185" s="173" t="s">
        <v>1</v>
      </c>
      <c r="F185" s="174" t="s">
        <v>270</v>
      </c>
      <c r="H185" s="173" t="s">
        <v>1</v>
      </c>
      <c r="I185" s="175"/>
      <c r="L185" s="172"/>
      <c r="M185" s="176"/>
      <c r="N185" s="177"/>
      <c r="O185" s="177"/>
      <c r="P185" s="177"/>
      <c r="Q185" s="177"/>
      <c r="R185" s="177"/>
      <c r="S185" s="177"/>
      <c r="T185" s="178"/>
      <c r="AT185" s="173" t="s">
        <v>151</v>
      </c>
      <c r="AU185" s="173" t="s">
        <v>86</v>
      </c>
      <c r="AV185" s="15" t="s">
        <v>84</v>
      </c>
      <c r="AW185" s="15" t="s">
        <v>32</v>
      </c>
      <c r="AX185" s="15" t="s">
        <v>76</v>
      </c>
      <c r="AY185" s="173" t="s">
        <v>143</v>
      </c>
    </row>
    <row r="186" spans="1:65" s="13" customFormat="1">
      <c r="B186" s="155"/>
      <c r="D186" s="156" t="s">
        <v>151</v>
      </c>
      <c r="E186" s="157" t="s">
        <v>1</v>
      </c>
      <c r="F186" s="158" t="s">
        <v>258</v>
      </c>
      <c r="H186" s="159">
        <v>19.195</v>
      </c>
      <c r="I186" s="160"/>
      <c r="L186" s="155"/>
      <c r="M186" s="161"/>
      <c r="N186" s="162"/>
      <c r="O186" s="162"/>
      <c r="P186" s="162"/>
      <c r="Q186" s="162"/>
      <c r="R186" s="162"/>
      <c r="S186" s="162"/>
      <c r="T186" s="163"/>
      <c r="AT186" s="157" t="s">
        <v>151</v>
      </c>
      <c r="AU186" s="157" t="s">
        <v>86</v>
      </c>
      <c r="AV186" s="13" t="s">
        <v>86</v>
      </c>
      <c r="AW186" s="13" t="s">
        <v>32</v>
      </c>
      <c r="AX186" s="13" t="s">
        <v>76</v>
      </c>
      <c r="AY186" s="157" t="s">
        <v>143</v>
      </c>
    </row>
    <row r="187" spans="1:65" s="14" customFormat="1">
      <c r="B187" s="164"/>
      <c r="D187" s="156" t="s">
        <v>151</v>
      </c>
      <c r="E187" s="165" t="s">
        <v>1</v>
      </c>
      <c r="F187" s="166" t="s">
        <v>155</v>
      </c>
      <c r="H187" s="167">
        <v>87.495000000000005</v>
      </c>
      <c r="I187" s="168"/>
      <c r="L187" s="164"/>
      <c r="M187" s="169"/>
      <c r="N187" s="170"/>
      <c r="O187" s="170"/>
      <c r="P187" s="170"/>
      <c r="Q187" s="170"/>
      <c r="R187" s="170"/>
      <c r="S187" s="170"/>
      <c r="T187" s="171"/>
      <c r="AT187" s="165" t="s">
        <v>151</v>
      </c>
      <c r="AU187" s="165" t="s">
        <v>86</v>
      </c>
      <c r="AV187" s="14" t="s">
        <v>144</v>
      </c>
      <c r="AW187" s="14" t="s">
        <v>32</v>
      </c>
      <c r="AX187" s="14" t="s">
        <v>84</v>
      </c>
      <c r="AY187" s="165" t="s">
        <v>143</v>
      </c>
    </row>
    <row r="188" spans="1:65" s="2" customFormat="1" ht="21.75" customHeight="1">
      <c r="A188" s="32"/>
      <c r="B188" s="140"/>
      <c r="C188" s="179" t="s">
        <v>271</v>
      </c>
      <c r="D188" s="179" t="s">
        <v>272</v>
      </c>
      <c r="E188" s="180" t="s">
        <v>273</v>
      </c>
      <c r="F188" s="181" t="s">
        <v>274</v>
      </c>
      <c r="G188" s="182" t="s">
        <v>149</v>
      </c>
      <c r="H188" s="183">
        <v>0.33400000000000002</v>
      </c>
      <c r="I188" s="184"/>
      <c r="J188" s="185">
        <f>ROUND(I188*H188,2)</f>
        <v>0</v>
      </c>
      <c r="K188" s="186"/>
      <c r="L188" s="187"/>
      <c r="M188" s="188" t="s">
        <v>1</v>
      </c>
      <c r="N188" s="189" t="s">
        <v>41</v>
      </c>
      <c r="O188" s="58"/>
      <c r="P188" s="151">
        <f>O188*H188</f>
        <v>0</v>
      </c>
      <c r="Q188" s="151">
        <v>0.55000000000000004</v>
      </c>
      <c r="R188" s="151">
        <f>Q188*H188</f>
        <v>0.18370000000000003</v>
      </c>
      <c r="S188" s="151">
        <v>0</v>
      </c>
      <c r="T188" s="152">
        <f>S188*H188</f>
        <v>0</v>
      </c>
      <c r="U188" s="32"/>
      <c r="V188" s="32"/>
      <c r="W188" s="32"/>
      <c r="X188" s="32"/>
      <c r="Y188" s="32"/>
      <c r="Z188" s="32"/>
      <c r="AA188" s="32"/>
      <c r="AB188" s="32"/>
      <c r="AC188" s="32"/>
      <c r="AD188" s="32"/>
      <c r="AE188" s="32"/>
      <c r="AR188" s="153" t="s">
        <v>275</v>
      </c>
      <c r="AT188" s="153" t="s">
        <v>272</v>
      </c>
      <c r="AU188" s="153" t="s">
        <v>86</v>
      </c>
      <c r="AY188" s="17" t="s">
        <v>143</v>
      </c>
      <c r="BE188" s="154">
        <f>IF(N188="základní",J188,0)</f>
        <v>0</v>
      </c>
      <c r="BF188" s="154">
        <f>IF(N188="snížená",J188,0)</f>
        <v>0</v>
      </c>
      <c r="BG188" s="154">
        <f>IF(N188="zákl. přenesená",J188,0)</f>
        <v>0</v>
      </c>
      <c r="BH188" s="154">
        <f>IF(N188="sníž. přenesená",J188,0)</f>
        <v>0</v>
      </c>
      <c r="BI188" s="154">
        <f>IF(N188="nulová",J188,0)</f>
        <v>0</v>
      </c>
      <c r="BJ188" s="17" t="s">
        <v>84</v>
      </c>
      <c r="BK188" s="154">
        <f>ROUND(I188*H188,2)</f>
        <v>0</v>
      </c>
      <c r="BL188" s="17" t="s">
        <v>222</v>
      </c>
      <c r="BM188" s="153" t="s">
        <v>276</v>
      </c>
    </row>
    <row r="189" spans="1:65" s="13" customFormat="1">
      <c r="B189" s="155"/>
      <c r="D189" s="156" t="s">
        <v>151</v>
      </c>
      <c r="E189" s="157" t="s">
        <v>1</v>
      </c>
      <c r="F189" s="158" t="s">
        <v>277</v>
      </c>
      <c r="H189" s="159">
        <v>0.30399999999999999</v>
      </c>
      <c r="I189" s="160"/>
      <c r="L189" s="155"/>
      <c r="M189" s="161"/>
      <c r="N189" s="162"/>
      <c r="O189" s="162"/>
      <c r="P189" s="162"/>
      <c r="Q189" s="162"/>
      <c r="R189" s="162"/>
      <c r="S189" s="162"/>
      <c r="T189" s="163"/>
      <c r="AT189" s="157" t="s">
        <v>151</v>
      </c>
      <c r="AU189" s="157" t="s">
        <v>86</v>
      </c>
      <c r="AV189" s="13" t="s">
        <v>86</v>
      </c>
      <c r="AW189" s="13" t="s">
        <v>32</v>
      </c>
      <c r="AX189" s="13" t="s">
        <v>84</v>
      </c>
      <c r="AY189" s="157" t="s">
        <v>143</v>
      </c>
    </row>
    <row r="190" spans="1:65" s="13" customFormat="1">
      <c r="B190" s="155"/>
      <c r="D190" s="156" t="s">
        <v>151</v>
      </c>
      <c r="F190" s="158" t="s">
        <v>278</v>
      </c>
      <c r="H190" s="159">
        <v>0.33400000000000002</v>
      </c>
      <c r="I190" s="160"/>
      <c r="L190" s="155"/>
      <c r="M190" s="161"/>
      <c r="N190" s="162"/>
      <c r="O190" s="162"/>
      <c r="P190" s="162"/>
      <c r="Q190" s="162"/>
      <c r="R190" s="162"/>
      <c r="S190" s="162"/>
      <c r="T190" s="163"/>
      <c r="AT190" s="157" t="s">
        <v>151</v>
      </c>
      <c r="AU190" s="157" t="s">
        <v>86</v>
      </c>
      <c r="AV190" s="13" t="s">
        <v>86</v>
      </c>
      <c r="AW190" s="13" t="s">
        <v>3</v>
      </c>
      <c r="AX190" s="13" t="s">
        <v>84</v>
      </c>
      <c r="AY190" s="157" t="s">
        <v>143</v>
      </c>
    </row>
    <row r="191" spans="1:65" s="2" customFormat="1" ht="21.75" customHeight="1">
      <c r="A191" s="32"/>
      <c r="B191" s="140"/>
      <c r="C191" s="179" t="s">
        <v>279</v>
      </c>
      <c r="D191" s="179" t="s">
        <v>272</v>
      </c>
      <c r="E191" s="180" t="s">
        <v>280</v>
      </c>
      <c r="F191" s="181" t="s">
        <v>281</v>
      </c>
      <c r="G191" s="182" t="s">
        <v>149</v>
      </c>
      <c r="H191" s="183">
        <v>1.661</v>
      </c>
      <c r="I191" s="184"/>
      <c r="J191" s="185">
        <f>ROUND(I191*H191,2)</f>
        <v>0</v>
      </c>
      <c r="K191" s="186"/>
      <c r="L191" s="187"/>
      <c r="M191" s="188" t="s">
        <v>1</v>
      </c>
      <c r="N191" s="189" t="s">
        <v>41</v>
      </c>
      <c r="O191" s="58"/>
      <c r="P191" s="151">
        <f>O191*H191</f>
        <v>0</v>
      </c>
      <c r="Q191" s="151">
        <v>0.55000000000000004</v>
      </c>
      <c r="R191" s="151">
        <f>Q191*H191</f>
        <v>0.91355000000000008</v>
      </c>
      <c r="S191" s="151">
        <v>0</v>
      </c>
      <c r="T191" s="152">
        <f>S191*H191</f>
        <v>0</v>
      </c>
      <c r="U191" s="32"/>
      <c r="V191" s="32"/>
      <c r="W191" s="32"/>
      <c r="X191" s="32"/>
      <c r="Y191" s="32"/>
      <c r="Z191" s="32"/>
      <c r="AA191" s="32"/>
      <c r="AB191" s="32"/>
      <c r="AC191" s="32"/>
      <c r="AD191" s="32"/>
      <c r="AE191" s="32"/>
      <c r="AR191" s="153" t="s">
        <v>275</v>
      </c>
      <c r="AT191" s="153" t="s">
        <v>272</v>
      </c>
      <c r="AU191" s="153" t="s">
        <v>86</v>
      </c>
      <c r="AY191" s="17" t="s">
        <v>143</v>
      </c>
      <c r="BE191" s="154">
        <f>IF(N191="základní",J191,0)</f>
        <v>0</v>
      </c>
      <c r="BF191" s="154">
        <f>IF(N191="snížená",J191,0)</f>
        <v>0</v>
      </c>
      <c r="BG191" s="154">
        <f>IF(N191="zákl. přenesená",J191,0)</f>
        <v>0</v>
      </c>
      <c r="BH191" s="154">
        <f>IF(N191="sníž. přenesená",J191,0)</f>
        <v>0</v>
      </c>
      <c r="BI191" s="154">
        <f>IF(N191="nulová",J191,0)</f>
        <v>0</v>
      </c>
      <c r="BJ191" s="17" t="s">
        <v>84</v>
      </c>
      <c r="BK191" s="154">
        <f>ROUND(I191*H191,2)</f>
        <v>0</v>
      </c>
      <c r="BL191" s="17" t="s">
        <v>222</v>
      </c>
      <c r="BM191" s="153" t="s">
        <v>282</v>
      </c>
    </row>
    <row r="192" spans="1:65" s="13" customFormat="1">
      <c r="B192" s="155"/>
      <c r="D192" s="156" t="s">
        <v>151</v>
      </c>
      <c r="E192" s="157" t="s">
        <v>1</v>
      </c>
      <c r="F192" s="158" t="s">
        <v>283</v>
      </c>
      <c r="H192" s="159">
        <v>0.126</v>
      </c>
      <c r="I192" s="160"/>
      <c r="L192" s="155"/>
      <c r="M192" s="161"/>
      <c r="N192" s="162"/>
      <c r="O192" s="162"/>
      <c r="P192" s="162"/>
      <c r="Q192" s="162"/>
      <c r="R192" s="162"/>
      <c r="S192" s="162"/>
      <c r="T192" s="163"/>
      <c r="AT192" s="157" t="s">
        <v>151</v>
      </c>
      <c r="AU192" s="157" t="s">
        <v>86</v>
      </c>
      <c r="AV192" s="13" t="s">
        <v>86</v>
      </c>
      <c r="AW192" s="13" t="s">
        <v>32</v>
      </c>
      <c r="AX192" s="13" t="s">
        <v>76</v>
      </c>
      <c r="AY192" s="157" t="s">
        <v>143</v>
      </c>
    </row>
    <row r="193" spans="1:65" s="13" customFormat="1">
      <c r="B193" s="155"/>
      <c r="D193" s="156" t="s">
        <v>151</v>
      </c>
      <c r="E193" s="157" t="s">
        <v>1</v>
      </c>
      <c r="F193" s="158" t="s">
        <v>284</v>
      </c>
      <c r="H193" s="159">
        <v>0.27600000000000002</v>
      </c>
      <c r="I193" s="160"/>
      <c r="L193" s="155"/>
      <c r="M193" s="161"/>
      <c r="N193" s="162"/>
      <c r="O193" s="162"/>
      <c r="P193" s="162"/>
      <c r="Q193" s="162"/>
      <c r="R193" s="162"/>
      <c r="S193" s="162"/>
      <c r="T193" s="163"/>
      <c r="AT193" s="157" t="s">
        <v>151</v>
      </c>
      <c r="AU193" s="157" t="s">
        <v>86</v>
      </c>
      <c r="AV193" s="13" t="s">
        <v>86</v>
      </c>
      <c r="AW193" s="13" t="s">
        <v>32</v>
      </c>
      <c r="AX193" s="13" t="s">
        <v>76</v>
      </c>
      <c r="AY193" s="157" t="s">
        <v>143</v>
      </c>
    </row>
    <row r="194" spans="1:65" s="13" customFormat="1">
      <c r="B194" s="155"/>
      <c r="D194" s="156" t="s">
        <v>151</v>
      </c>
      <c r="E194" s="157" t="s">
        <v>1</v>
      </c>
      <c r="F194" s="158" t="s">
        <v>285</v>
      </c>
      <c r="H194" s="159">
        <v>0.18099999999999999</v>
      </c>
      <c r="I194" s="160"/>
      <c r="L194" s="155"/>
      <c r="M194" s="161"/>
      <c r="N194" s="162"/>
      <c r="O194" s="162"/>
      <c r="P194" s="162"/>
      <c r="Q194" s="162"/>
      <c r="R194" s="162"/>
      <c r="S194" s="162"/>
      <c r="T194" s="163"/>
      <c r="AT194" s="157" t="s">
        <v>151</v>
      </c>
      <c r="AU194" s="157" t="s">
        <v>86</v>
      </c>
      <c r="AV194" s="13" t="s">
        <v>86</v>
      </c>
      <c r="AW194" s="13" t="s">
        <v>32</v>
      </c>
      <c r="AX194" s="13" t="s">
        <v>76</v>
      </c>
      <c r="AY194" s="157" t="s">
        <v>143</v>
      </c>
    </row>
    <row r="195" spans="1:65" s="13" customFormat="1">
      <c r="B195" s="155"/>
      <c r="D195" s="156" t="s">
        <v>151</v>
      </c>
      <c r="E195" s="157" t="s">
        <v>1</v>
      </c>
      <c r="F195" s="158" t="s">
        <v>286</v>
      </c>
      <c r="H195" s="159">
        <v>0.92700000000000005</v>
      </c>
      <c r="I195" s="160"/>
      <c r="L195" s="155"/>
      <c r="M195" s="161"/>
      <c r="N195" s="162"/>
      <c r="O195" s="162"/>
      <c r="P195" s="162"/>
      <c r="Q195" s="162"/>
      <c r="R195" s="162"/>
      <c r="S195" s="162"/>
      <c r="T195" s="163"/>
      <c r="AT195" s="157" t="s">
        <v>151</v>
      </c>
      <c r="AU195" s="157" t="s">
        <v>86</v>
      </c>
      <c r="AV195" s="13" t="s">
        <v>86</v>
      </c>
      <c r="AW195" s="13" t="s">
        <v>32</v>
      </c>
      <c r="AX195" s="13" t="s">
        <v>76</v>
      </c>
      <c r="AY195" s="157" t="s">
        <v>143</v>
      </c>
    </row>
    <row r="196" spans="1:65" s="14" customFormat="1">
      <c r="B196" s="164"/>
      <c r="D196" s="156" t="s">
        <v>151</v>
      </c>
      <c r="E196" s="165" t="s">
        <v>1</v>
      </c>
      <c r="F196" s="166" t="s">
        <v>155</v>
      </c>
      <c r="H196" s="167">
        <v>1.51</v>
      </c>
      <c r="I196" s="168"/>
      <c r="L196" s="164"/>
      <c r="M196" s="169"/>
      <c r="N196" s="170"/>
      <c r="O196" s="170"/>
      <c r="P196" s="170"/>
      <c r="Q196" s="170"/>
      <c r="R196" s="170"/>
      <c r="S196" s="170"/>
      <c r="T196" s="171"/>
      <c r="AT196" s="165" t="s">
        <v>151</v>
      </c>
      <c r="AU196" s="165" t="s">
        <v>86</v>
      </c>
      <c r="AV196" s="14" t="s">
        <v>144</v>
      </c>
      <c r="AW196" s="14" t="s">
        <v>32</v>
      </c>
      <c r="AX196" s="14" t="s">
        <v>84</v>
      </c>
      <c r="AY196" s="165" t="s">
        <v>143</v>
      </c>
    </row>
    <row r="197" spans="1:65" s="13" customFormat="1">
      <c r="B197" s="155"/>
      <c r="D197" s="156" t="s">
        <v>151</v>
      </c>
      <c r="F197" s="158" t="s">
        <v>287</v>
      </c>
      <c r="H197" s="159">
        <v>1.661</v>
      </c>
      <c r="I197" s="160"/>
      <c r="L197" s="155"/>
      <c r="M197" s="161"/>
      <c r="N197" s="162"/>
      <c r="O197" s="162"/>
      <c r="P197" s="162"/>
      <c r="Q197" s="162"/>
      <c r="R197" s="162"/>
      <c r="S197" s="162"/>
      <c r="T197" s="163"/>
      <c r="AT197" s="157" t="s">
        <v>151</v>
      </c>
      <c r="AU197" s="157" t="s">
        <v>86</v>
      </c>
      <c r="AV197" s="13" t="s">
        <v>86</v>
      </c>
      <c r="AW197" s="13" t="s">
        <v>3</v>
      </c>
      <c r="AX197" s="13" t="s">
        <v>84</v>
      </c>
      <c r="AY197" s="157" t="s">
        <v>143</v>
      </c>
    </row>
    <row r="198" spans="1:65" s="2" customFormat="1" ht="24.25" customHeight="1">
      <c r="A198" s="32"/>
      <c r="B198" s="140"/>
      <c r="C198" s="141" t="s">
        <v>288</v>
      </c>
      <c r="D198" s="141" t="s">
        <v>146</v>
      </c>
      <c r="E198" s="142" t="s">
        <v>289</v>
      </c>
      <c r="F198" s="143" t="s">
        <v>290</v>
      </c>
      <c r="G198" s="144" t="s">
        <v>158</v>
      </c>
      <c r="H198" s="145">
        <v>60.515000000000001</v>
      </c>
      <c r="I198" s="146"/>
      <c r="J198" s="147">
        <f>ROUND(I198*H198,2)</f>
        <v>0</v>
      </c>
      <c r="K198" s="148"/>
      <c r="L198" s="33"/>
      <c r="M198" s="149" t="s">
        <v>1</v>
      </c>
      <c r="N198" s="150" t="s">
        <v>41</v>
      </c>
      <c r="O198" s="58"/>
      <c r="P198" s="151">
        <f>O198*H198</f>
        <v>0</v>
      </c>
      <c r="Q198" s="151">
        <v>0</v>
      </c>
      <c r="R198" s="151">
        <f>Q198*H198</f>
        <v>0</v>
      </c>
      <c r="S198" s="151">
        <v>0</v>
      </c>
      <c r="T198" s="152">
        <f>S198*H198</f>
        <v>0</v>
      </c>
      <c r="U198" s="32"/>
      <c r="V198" s="32"/>
      <c r="W198" s="32"/>
      <c r="X198" s="32"/>
      <c r="Y198" s="32"/>
      <c r="Z198" s="32"/>
      <c r="AA198" s="32"/>
      <c r="AB198" s="32"/>
      <c r="AC198" s="32"/>
      <c r="AD198" s="32"/>
      <c r="AE198" s="32"/>
      <c r="AR198" s="153" t="s">
        <v>222</v>
      </c>
      <c r="AT198" s="153" t="s">
        <v>146</v>
      </c>
      <c r="AU198" s="153" t="s">
        <v>86</v>
      </c>
      <c r="AY198" s="17" t="s">
        <v>143</v>
      </c>
      <c r="BE198" s="154">
        <f>IF(N198="základní",J198,0)</f>
        <v>0</v>
      </c>
      <c r="BF198" s="154">
        <f>IF(N198="snížená",J198,0)</f>
        <v>0</v>
      </c>
      <c r="BG198" s="154">
        <f>IF(N198="zákl. přenesená",J198,0)</f>
        <v>0</v>
      </c>
      <c r="BH198" s="154">
        <f>IF(N198="sníž. přenesená",J198,0)</f>
        <v>0</v>
      </c>
      <c r="BI198" s="154">
        <f>IF(N198="nulová",J198,0)</f>
        <v>0</v>
      </c>
      <c r="BJ198" s="17" t="s">
        <v>84</v>
      </c>
      <c r="BK198" s="154">
        <f>ROUND(I198*H198,2)</f>
        <v>0</v>
      </c>
      <c r="BL198" s="17" t="s">
        <v>222</v>
      </c>
      <c r="BM198" s="153" t="s">
        <v>291</v>
      </c>
    </row>
    <row r="199" spans="1:65" s="2" customFormat="1" ht="16.5" customHeight="1">
      <c r="A199" s="32"/>
      <c r="B199" s="140"/>
      <c r="C199" s="179" t="s">
        <v>292</v>
      </c>
      <c r="D199" s="179" t="s">
        <v>272</v>
      </c>
      <c r="E199" s="180" t="s">
        <v>293</v>
      </c>
      <c r="F199" s="181" t="s">
        <v>294</v>
      </c>
      <c r="G199" s="182" t="s">
        <v>158</v>
      </c>
      <c r="H199" s="183">
        <v>66.566999999999993</v>
      </c>
      <c r="I199" s="184"/>
      <c r="J199" s="185">
        <f>ROUND(I199*H199,2)</f>
        <v>0</v>
      </c>
      <c r="K199" s="186"/>
      <c r="L199" s="187"/>
      <c r="M199" s="188" t="s">
        <v>1</v>
      </c>
      <c r="N199" s="189" t="s">
        <v>41</v>
      </c>
      <c r="O199" s="58"/>
      <c r="P199" s="151">
        <f>O199*H199</f>
        <v>0</v>
      </c>
      <c r="Q199" s="151">
        <v>0.55000000000000004</v>
      </c>
      <c r="R199" s="151">
        <f>Q199*H199</f>
        <v>36.611849999999997</v>
      </c>
      <c r="S199" s="151">
        <v>0</v>
      </c>
      <c r="T199" s="152">
        <f>S199*H199</f>
        <v>0</v>
      </c>
      <c r="U199" s="32"/>
      <c r="V199" s="32"/>
      <c r="W199" s="32"/>
      <c r="X199" s="32"/>
      <c r="Y199" s="32"/>
      <c r="Z199" s="32"/>
      <c r="AA199" s="32"/>
      <c r="AB199" s="32"/>
      <c r="AC199" s="32"/>
      <c r="AD199" s="32"/>
      <c r="AE199" s="32"/>
      <c r="AR199" s="153" t="s">
        <v>275</v>
      </c>
      <c r="AT199" s="153" t="s">
        <v>272</v>
      </c>
      <c r="AU199" s="153" t="s">
        <v>86</v>
      </c>
      <c r="AY199" s="17" t="s">
        <v>143</v>
      </c>
      <c r="BE199" s="154">
        <f>IF(N199="základní",J199,0)</f>
        <v>0</v>
      </c>
      <c r="BF199" s="154">
        <f>IF(N199="snížená",J199,0)</f>
        <v>0</v>
      </c>
      <c r="BG199" s="154">
        <f>IF(N199="zákl. přenesená",J199,0)</f>
        <v>0</v>
      </c>
      <c r="BH199" s="154">
        <f>IF(N199="sníž. přenesená",J199,0)</f>
        <v>0</v>
      </c>
      <c r="BI199" s="154">
        <f>IF(N199="nulová",J199,0)</f>
        <v>0</v>
      </c>
      <c r="BJ199" s="17" t="s">
        <v>84</v>
      </c>
      <c r="BK199" s="154">
        <f>ROUND(I199*H199,2)</f>
        <v>0</v>
      </c>
      <c r="BL199" s="17" t="s">
        <v>222</v>
      </c>
      <c r="BM199" s="153" t="s">
        <v>295</v>
      </c>
    </row>
    <row r="200" spans="1:65" s="13" customFormat="1">
      <c r="B200" s="155"/>
      <c r="D200" s="156" t="s">
        <v>151</v>
      </c>
      <c r="E200" s="157" t="s">
        <v>1</v>
      </c>
      <c r="F200" s="158" t="s">
        <v>296</v>
      </c>
      <c r="H200" s="159">
        <v>60.515000000000001</v>
      </c>
      <c r="I200" s="160"/>
      <c r="L200" s="155"/>
      <c r="M200" s="161"/>
      <c r="N200" s="162"/>
      <c r="O200" s="162"/>
      <c r="P200" s="162"/>
      <c r="Q200" s="162"/>
      <c r="R200" s="162"/>
      <c r="S200" s="162"/>
      <c r="T200" s="163"/>
      <c r="AT200" s="157" t="s">
        <v>151</v>
      </c>
      <c r="AU200" s="157" t="s">
        <v>86</v>
      </c>
      <c r="AV200" s="13" t="s">
        <v>86</v>
      </c>
      <c r="AW200" s="13" t="s">
        <v>32</v>
      </c>
      <c r="AX200" s="13" t="s">
        <v>84</v>
      </c>
      <c r="AY200" s="157" t="s">
        <v>143</v>
      </c>
    </row>
    <row r="201" spans="1:65" s="13" customFormat="1">
      <c r="B201" s="155"/>
      <c r="D201" s="156" t="s">
        <v>151</v>
      </c>
      <c r="F201" s="158" t="s">
        <v>297</v>
      </c>
      <c r="H201" s="159">
        <v>66.566999999999993</v>
      </c>
      <c r="I201" s="160"/>
      <c r="L201" s="155"/>
      <c r="M201" s="161"/>
      <c r="N201" s="162"/>
      <c r="O201" s="162"/>
      <c r="P201" s="162"/>
      <c r="Q201" s="162"/>
      <c r="R201" s="162"/>
      <c r="S201" s="162"/>
      <c r="T201" s="163"/>
      <c r="AT201" s="157" t="s">
        <v>151</v>
      </c>
      <c r="AU201" s="157" t="s">
        <v>86</v>
      </c>
      <c r="AV201" s="13" t="s">
        <v>86</v>
      </c>
      <c r="AW201" s="13" t="s">
        <v>3</v>
      </c>
      <c r="AX201" s="13" t="s">
        <v>84</v>
      </c>
      <c r="AY201" s="157" t="s">
        <v>143</v>
      </c>
    </row>
    <row r="202" spans="1:65" s="2" customFormat="1" ht="24.25" customHeight="1">
      <c r="A202" s="32"/>
      <c r="B202" s="140"/>
      <c r="C202" s="141" t="s">
        <v>298</v>
      </c>
      <c r="D202" s="141" t="s">
        <v>146</v>
      </c>
      <c r="E202" s="142" t="s">
        <v>299</v>
      </c>
      <c r="F202" s="143" t="s">
        <v>300</v>
      </c>
      <c r="G202" s="144" t="s">
        <v>158</v>
      </c>
      <c r="H202" s="145">
        <v>11.016999999999999</v>
      </c>
      <c r="I202" s="146"/>
      <c r="J202" s="147">
        <f>ROUND(I202*H202,2)</f>
        <v>0</v>
      </c>
      <c r="K202" s="148"/>
      <c r="L202" s="33"/>
      <c r="M202" s="149" t="s">
        <v>1</v>
      </c>
      <c r="N202" s="150" t="s">
        <v>41</v>
      </c>
      <c r="O202" s="58"/>
      <c r="P202" s="151">
        <f>O202*H202</f>
        <v>0</v>
      </c>
      <c r="Q202" s="151">
        <v>0</v>
      </c>
      <c r="R202" s="151">
        <f>Q202*H202</f>
        <v>0</v>
      </c>
      <c r="S202" s="151">
        <v>0</v>
      </c>
      <c r="T202" s="152">
        <f>S202*H202</f>
        <v>0</v>
      </c>
      <c r="U202" s="32"/>
      <c r="V202" s="32"/>
      <c r="W202" s="32"/>
      <c r="X202" s="32"/>
      <c r="Y202" s="32"/>
      <c r="Z202" s="32"/>
      <c r="AA202" s="32"/>
      <c r="AB202" s="32"/>
      <c r="AC202" s="32"/>
      <c r="AD202" s="32"/>
      <c r="AE202" s="32"/>
      <c r="AR202" s="153" t="s">
        <v>222</v>
      </c>
      <c r="AT202" s="153" t="s">
        <v>146</v>
      </c>
      <c r="AU202" s="153" t="s">
        <v>86</v>
      </c>
      <c r="AY202" s="17" t="s">
        <v>143</v>
      </c>
      <c r="BE202" s="154">
        <f>IF(N202="základní",J202,0)</f>
        <v>0</v>
      </c>
      <c r="BF202" s="154">
        <f>IF(N202="snížená",J202,0)</f>
        <v>0</v>
      </c>
      <c r="BG202" s="154">
        <f>IF(N202="zákl. přenesená",J202,0)</f>
        <v>0</v>
      </c>
      <c r="BH202" s="154">
        <f>IF(N202="sníž. přenesená",J202,0)</f>
        <v>0</v>
      </c>
      <c r="BI202" s="154">
        <f>IF(N202="nulová",J202,0)</f>
        <v>0</v>
      </c>
      <c r="BJ202" s="17" t="s">
        <v>84</v>
      </c>
      <c r="BK202" s="154">
        <f>ROUND(I202*H202,2)</f>
        <v>0</v>
      </c>
      <c r="BL202" s="17" t="s">
        <v>222</v>
      </c>
      <c r="BM202" s="153" t="s">
        <v>301</v>
      </c>
    </row>
    <row r="203" spans="1:65" s="2" customFormat="1" ht="16.5" customHeight="1">
      <c r="A203" s="32"/>
      <c r="B203" s="140"/>
      <c r="C203" s="179" t="s">
        <v>302</v>
      </c>
      <c r="D203" s="179" t="s">
        <v>272</v>
      </c>
      <c r="E203" s="180" t="s">
        <v>293</v>
      </c>
      <c r="F203" s="181" t="s">
        <v>294</v>
      </c>
      <c r="G203" s="182" t="s">
        <v>158</v>
      </c>
      <c r="H203" s="183">
        <v>12.119</v>
      </c>
      <c r="I203" s="184"/>
      <c r="J203" s="185">
        <f>ROUND(I203*H203,2)</f>
        <v>0</v>
      </c>
      <c r="K203" s="186"/>
      <c r="L203" s="187"/>
      <c r="M203" s="188" t="s">
        <v>1</v>
      </c>
      <c r="N203" s="189" t="s">
        <v>41</v>
      </c>
      <c r="O203" s="58"/>
      <c r="P203" s="151">
        <f>O203*H203</f>
        <v>0</v>
      </c>
      <c r="Q203" s="151">
        <v>0.55000000000000004</v>
      </c>
      <c r="R203" s="151">
        <f>Q203*H203</f>
        <v>6.6654500000000008</v>
      </c>
      <c r="S203" s="151">
        <v>0</v>
      </c>
      <c r="T203" s="152">
        <f>S203*H203</f>
        <v>0</v>
      </c>
      <c r="U203" s="32"/>
      <c r="V203" s="32"/>
      <c r="W203" s="32"/>
      <c r="X203" s="32"/>
      <c r="Y203" s="32"/>
      <c r="Z203" s="32"/>
      <c r="AA203" s="32"/>
      <c r="AB203" s="32"/>
      <c r="AC203" s="32"/>
      <c r="AD203" s="32"/>
      <c r="AE203" s="32"/>
      <c r="AR203" s="153" t="s">
        <v>275</v>
      </c>
      <c r="AT203" s="153" t="s">
        <v>272</v>
      </c>
      <c r="AU203" s="153" t="s">
        <v>86</v>
      </c>
      <c r="AY203" s="17" t="s">
        <v>143</v>
      </c>
      <c r="BE203" s="154">
        <f>IF(N203="základní",J203,0)</f>
        <v>0</v>
      </c>
      <c r="BF203" s="154">
        <f>IF(N203="snížená",J203,0)</f>
        <v>0</v>
      </c>
      <c r="BG203" s="154">
        <f>IF(N203="zákl. přenesená",J203,0)</f>
        <v>0</v>
      </c>
      <c r="BH203" s="154">
        <f>IF(N203="sníž. přenesená",J203,0)</f>
        <v>0</v>
      </c>
      <c r="BI203" s="154">
        <f>IF(N203="nulová",J203,0)</f>
        <v>0</v>
      </c>
      <c r="BJ203" s="17" t="s">
        <v>84</v>
      </c>
      <c r="BK203" s="154">
        <f>ROUND(I203*H203,2)</f>
        <v>0</v>
      </c>
      <c r="BL203" s="17" t="s">
        <v>222</v>
      </c>
      <c r="BM203" s="153" t="s">
        <v>303</v>
      </c>
    </row>
    <row r="204" spans="1:65" s="13" customFormat="1">
      <c r="B204" s="155"/>
      <c r="D204" s="156" t="s">
        <v>151</v>
      </c>
      <c r="E204" s="157" t="s">
        <v>1</v>
      </c>
      <c r="F204" s="158" t="s">
        <v>304</v>
      </c>
      <c r="H204" s="159">
        <v>11.016999999999999</v>
      </c>
      <c r="I204" s="160"/>
      <c r="L204" s="155"/>
      <c r="M204" s="161"/>
      <c r="N204" s="162"/>
      <c r="O204" s="162"/>
      <c r="P204" s="162"/>
      <c r="Q204" s="162"/>
      <c r="R204" s="162"/>
      <c r="S204" s="162"/>
      <c r="T204" s="163"/>
      <c r="AT204" s="157" t="s">
        <v>151</v>
      </c>
      <c r="AU204" s="157" t="s">
        <v>86</v>
      </c>
      <c r="AV204" s="13" t="s">
        <v>86</v>
      </c>
      <c r="AW204" s="13" t="s">
        <v>32</v>
      </c>
      <c r="AX204" s="13" t="s">
        <v>84</v>
      </c>
      <c r="AY204" s="157" t="s">
        <v>143</v>
      </c>
    </row>
    <row r="205" spans="1:65" s="13" customFormat="1">
      <c r="B205" s="155"/>
      <c r="D205" s="156" t="s">
        <v>151</v>
      </c>
      <c r="F205" s="158" t="s">
        <v>305</v>
      </c>
      <c r="H205" s="159">
        <v>12.119</v>
      </c>
      <c r="I205" s="160"/>
      <c r="L205" s="155"/>
      <c r="M205" s="161"/>
      <c r="N205" s="162"/>
      <c r="O205" s="162"/>
      <c r="P205" s="162"/>
      <c r="Q205" s="162"/>
      <c r="R205" s="162"/>
      <c r="S205" s="162"/>
      <c r="T205" s="163"/>
      <c r="AT205" s="157" t="s">
        <v>151</v>
      </c>
      <c r="AU205" s="157" t="s">
        <v>86</v>
      </c>
      <c r="AV205" s="13" t="s">
        <v>86</v>
      </c>
      <c r="AW205" s="13" t="s">
        <v>3</v>
      </c>
      <c r="AX205" s="13" t="s">
        <v>84</v>
      </c>
      <c r="AY205" s="157" t="s">
        <v>143</v>
      </c>
    </row>
    <row r="206" spans="1:65" s="2" customFormat="1" ht="16.5" customHeight="1">
      <c r="A206" s="32"/>
      <c r="B206" s="140"/>
      <c r="C206" s="141" t="s">
        <v>306</v>
      </c>
      <c r="D206" s="141" t="s">
        <v>146</v>
      </c>
      <c r="E206" s="142" t="s">
        <v>307</v>
      </c>
      <c r="F206" s="143" t="s">
        <v>308</v>
      </c>
      <c r="G206" s="144" t="s">
        <v>158</v>
      </c>
      <c r="H206" s="145">
        <v>11.016999999999999</v>
      </c>
      <c r="I206" s="146"/>
      <c r="J206" s="147">
        <f>ROUND(I206*H206,2)</f>
        <v>0</v>
      </c>
      <c r="K206" s="148"/>
      <c r="L206" s="33"/>
      <c r="M206" s="149" t="s">
        <v>1</v>
      </c>
      <c r="N206" s="150" t="s">
        <v>41</v>
      </c>
      <c r="O206" s="58"/>
      <c r="P206" s="151">
        <f>O206*H206</f>
        <v>0</v>
      </c>
      <c r="Q206" s="151">
        <v>0</v>
      </c>
      <c r="R206" s="151">
        <f>Q206*H206</f>
        <v>0</v>
      </c>
      <c r="S206" s="151">
        <v>1.4999999999999999E-2</v>
      </c>
      <c r="T206" s="152">
        <f>S206*H206</f>
        <v>0.16525499999999999</v>
      </c>
      <c r="U206" s="32"/>
      <c r="V206" s="32"/>
      <c r="W206" s="32"/>
      <c r="X206" s="32"/>
      <c r="Y206" s="32"/>
      <c r="Z206" s="32"/>
      <c r="AA206" s="32"/>
      <c r="AB206" s="32"/>
      <c r="AC206" s="32"/>
      <c r="AD206" s="32"/>
      <c r="AE206" s="32"/>
      <c r="AR206" s="153" t="s">
        <v>222</v>
      </c>
      <c r="AT206" s="153" t="s">
        <v>146</v>
      </c>
      <c r="AU206" s="153" t="s">
        <v>86</v>
      </c>
      <c r="AY206" s="17" t="s">
        <v>143</v>
      </c>
      <c r="BE206" s="154">
        <f>IF(N206="základní",J206,0)</f>
        <v>0</v>
      </c>
      <c r="BF206" s="154">
        <f>IF(N206="snížená",J206,0)</f>
        <v>0</v>
      </c>
      <c r="BG206" s="154">
        <f>IF(N206="zákl. přenesená",J206,0)</f>
        <v>0</v>
      </c>
      <c r="BH206" s="154">
        <f>IF(N206="sníž. přenesená",J206,0)</f>
        <v>0</v>
      </c>
      <c r="BI206" s="154">
        <f>IF(N206="nulová",J206,0)</f>
        <v>0</v>
      </c>
      <c r="BJ206" s="17" t="s">
        <v>84</v>
      </c>
      <c r="BK206" s="154">
        <f>ROUND(I206*H206,2)</f>
        <v>0</v>
      </c>
      <c r="BL206" s="17" t="s">
        <v>222</v>
      </c>
      <c r="BM206" s="153" t="s">
        <v>309</v>
      </c>
    </row>
    <row r="207" spans="1:65" s="2" customFormat="1" ht="24.25" customHeight="1">
      <c r="A207" s="32"/>
      <c r="B207" s="140"/>
      <c r="C207" s="141" t="s">
        <v>310</v>
      </c>
      <c r="D207" s="141" t="s">
        <v>146</v>
      </c>
      <c r="E207" s="142" t="s">
        <v>311</v>
      </c>
      <c r="F207" s="143" t="s">
        <v>312</v>
      </c>
      <c r="G207" s="144" t="s">
        <v>158</v>
      </c>
      <c r="H207" s="145">
        <v>60.515000000000001</v>
      </c>
      <c r="I207" s="146"/>
      <c r="J207" s="147">
        <f>ROUND(I207*H207,2)</f>
        <v>0</v>
      </c>
      <c r="K207" s="148"/>
      <c r="L207" s="33"/>
      <c r="M207" s="149" t="s">
        <v>1</v>
      </c>
      <c r="N207" s="150" t="s">
        <v>41</v>
      </c>
      <c r="O207" s="58"/>
      <c r="P207" s="151">
        <f>O207*H207</f>
        <v>0</v>
      </c>
      <c r="Q207" s="151">
        <v>0</v>
      </c>
      <c r="R207" s="151">
        <f>Q207*H207</f>
        <v>0</v>
      </c>
      <c r="S207" s="151">
        <v>0</v>
      </c>
      <c r="T207" s="152">
        <f>S207*H207</f>
        <v>0</v>
      </c>
      <c r="U207" s="32"/>
      <c r="V207" s="32"/>
      <c r="W207" s="32"/>
      <c r="X207" s="32"/>
      <c r="Y207" s="32"/>
      <c r="Z207" s="32"/>
      <c r="AA207" s="32"/>
      <c r="AB207" s="32"/>
      <c r="AC207" s="32"/>
      <c r="AD207" s="32"/>
      <c r="AE207" s="32"/>
      <c r="AR207" s="153" t="s">
        <v>222</v>
      </c>
      <c r="AT207" s="153" t="s">
        <v>146</v>
      </c>
      <c r="AU207" s="153" t="s">
        <v>86</v>
      </c>
      <c r="AY207" s="17" t="s">
        <v>143</v>
      </c>
      <c r="BE207" s="154">
        <f>IF(N207="základní",J207,0)</f>
        <v>0</v>
      </c>
      <c r="BF207" s="154">
        <f>IF(N207="snížená",J207,0)</f>
        <v>0</v>
      </c>
      <c r="BG207" s="154">
        <f>IF(N207="zákl. přenesená",J207,0)</f>
        <v>0</v>
      </c>
      <c r="BH207" s="154">
        <f>IF(N207="sníž. přenesená",J207,0)</f>
        <v>0</v>
      </c>
      <c r="BI207" s="154">
        <f>IF(N207="nulová",J207,0)</f>
        <v>0</v>
      </c>
      <c r="BJ207" s="17" t="s">
        <v>84</v>
      </c>
      <c r="BK207" s="154">
        <f>ROUND(I207*H207,2)</f>
        <v>0</v>
      </c>
      <c r="BL207" s="17" t="s">
        <v>222</v>
      </c>
      <c r="BM207" s="153" t="s">
        <v>313</v>
      </c>
    </row>
    <row r="208" spans="1:65" s="2" customFormat="1" ht="16.5" customHeight="1">
      <c r="A208" s="32"/>
      <c r="B208" s="140"/>
      <c r="C208" s="179" t="s">
        <v>275</v>
      </c>
      <c r="D208" s="179" t="s">
        <v>272</v>
      </c>
      <c r="E208" s="180" t="s">
        <v>314</v>
      </c>
      <c r="F208" s="181" t="s">
        <v>315</v>
      </c>
      <c r="G208" s="182" t="s">
        <v>149</v>
      </c>
      <c r="H208" s="183">
        <v>0.999</v>
      </c>
      <c r="I208" s="184"/>
      <c r="J208" s="185">
        <f>ROUND(I208*H208,2)</f>
        <v>0</v>
      </c>
      <c r="K208" s="186"/>
      <c r="L208" s="187"/>
      <c r="M208" s="188" t="s">
        <v>1</v>
      </c>
      <c r="N208" s="189" t="s">
        <v>41</v>
      </c>
      <c r="O208" s="58"/>
      <c r="P208" s="151">
        <f>O208*H208</f>
        <v>0</v>
      </c>
      <c r="Q208" s="151">
        <v>0.55000000000000004</v>
      </c>
      <c r="R208" s="151">
        <f>Q208*H208</f>
        <v>0.54944999999999999</v>
      </c>
      <c r="S208" s="151">
        <v>0</v>
      </c>
      <c r="T208" s="152">
        <f>S208*H208</f>
        <v>0</v>
      </c>
      <c r="U208" s="32"/>
      <c r="V208" s="32"/>
      <c r="W208" s="32"/>
      <c r="X208" s="32"/>
      <c r="Y208" s="32"/>
      <c r="Z208" s="32"/>
      <c r="AA208" s="32"/>
      <c r="AB208" s="32"/>
      <c r="AC208" s="32"/>
      <c r="AD208" s="32"/>
      <c r="AE208" s="32"/>
      <c r="AR208" s="153" t="s">
        <v>275</v>
      </c>
      <c r="AT208" s="153" t="s">
        <v>272</v>
      </c>
      <c r="AU208" s="153" t="s">
        <v>86</v>
      </c>
      <c r="AY208" s="17" t="s">
        <v>143</v>
      </c>
      <c r="BE208" s="154">
        <f>IF(N208="základní",J208,0)</f>
        <v>0</v>
      </c>
      <c r="BF208" s="154">
        <f>IF(N208="snížená",J208,0)</f>
        <v>0</v>
      </c>
      <c r="BG208" s="154">
        <f>IF(N208="zákl. přenesená",J208,0)</f>
        <v>0</v>
      </c>
      <c r="BH208" s="154">
        <f>IF(N208="sníž. přenesená",J208,0)</f>
        <v>0</v>
      </c>
      <c r="BI208" s="154">
        <f>IF(N208="nulová",J208,0)</f>
        <v>0</v>
      </c>
      <c r="BJ208" s="17" t="s">
        <v>84</v>
      </c>
      <c r="BK208" s="154">
        <f>ROUND(I208*H208,2)</f>
        <v>0</v>
      </c>
      <c r="BL208" s="17" t="s">
        <v>222</v>
      </c>
      <c r="BM208" s="153" t="s">
        <v>316</v>
      </c>
    </row>
    <row r="209" spans="1:65" s="13" customFormat="1">
      <c r="B209" s="155"/>
      <c r="D209" s="156" t="s">
        <v>151</v>
      </c>
      <c r="E209" s="157" t="s">
        <v>1</v>
      </c>
      <c r="F209" s="158" t="s">
        <v>317</v>
      </c>
      <c r="H209" s="159">
        <v>0.90800000000000003</v>
      </c>
      <c r="I209" s="160"/>
      <c r="L209" s="155"/>
      <c r="M209" s="161"/>
      <c r="N209" s="162"/>
      <c r="O209" s="162"/>
      <c r="P209" s="162"/>
      <c r="Q209" s="162"/>
      <c r="R209" s="162"/>
      <c r="S209" s="162"/>
      <c r="T209" s="163"/>
      <c r="AT209" s="157" t="s">
        <v>151</v>
      </c>
      <c r="AU209" s="157" t="s">
        <v>86</v>
      </c>
      <c r="AV209" s="13" t="s">
        <v>86</v>
      </c>
      <c r="AW209" s="13" t="s">
        <v>32</v>
      </c>
      <c r="AX209" s="13" t="s">
        <v>84</v>
      </c>
      <c r="AY209" s="157" t="s">
        <v>143</v>
      </c>
    </row>
    <row r="210" spans="1:65" s="13" customFormat="1">
      <c r="B210" s="155"/>
      <c r="D210" s="156" t="s">
        <v>151</v>
      </c>
      <c r="F210" s="158" t="s">
        <v>318</v>
      </c>
      <c r="H210" s="159">
        <v>0.999</v>
      </c>
      <c r="I210" s="160"/>
      <c r="L210" s="155"/>
      <c r="M210" s="161"/>
      <c r="N210" s="162"/>
      <c r="O210" s="162"/>
      <c r="P210" s="162"/>
      <c r="Q210" s="162"/>
      <c r="R210" s="162"/>
      <c r="S210" s="162"/>
      <c r="T210" s="163"/>
      <c r="AT210" s="157" t="s">
        <v>151</v>
      </c>
      <c r="AU210" s="157" t="s">
        <v>86</v>
      </c>
      <c r="AV210" s="13" t="s">
        <v>86</v>
      </c>
      <c r="AW210" s="13" t="s">
        <v>3</v>
      </c>
      <c r="AX210" s="13" t="s">
        <v>84</v>
      </c>
      <c r="AY210" s="157" t="s">
        <v>143</v>
      </c>
    </row>
    <row r="211" spans="1:65" s="2" customFormat="1" ht="16.5" customHeight="1">
      <c r="A211" s="32"/>
      <c r="B211" s="140"/>
      <c r="C211" s="141" t="s">
        <v>319</v>
      </c>
      <c r="D211" s="141" t="s">
        <v>146</v>
      </c>
      <c r="E211" s="142" t="s">
        <v>320</v>
      </c>
      <c r="F211" s="143" t="s">
        <v>321</v>
      </c>
      <c r="G211" s="144" t="s">
        <v>256</v>
      </c>
      <c r="H211" s="145">
        <v>67.171999999999997</v>
      </c>
      <c r="I211" s="146"/>
      <c r="J211" s="147">
        <f>ROUND(I211*H211,2)</f>
        <v>0</v>
      </c>
      <c r="K211" s="148"/>
      <c r="L211" s="33"/>
      <c r="M211" s="149" t="s">
        <v>1</v>
      </c>
      <c r="N211" s="150" t="s">
        <v>41</v>
      </c>
      <c r="O211" s="58"/>
      <c r="P211" s="151">
        <f>O211*H211</f>
        <v>0</v>
      </c>
      <c r="Q211" s="151">
        <v>2.0000000000000002E-5</v>
      </c>
      <c r="R211" s="151">
        <f>Q211*H211</f>
        <v>1.34344E-3</v>
      </c>
      <c r="S211" s="151">
        <v>0</v>
      </c>
      <c r="T211" s="152">
        <f>S211*H211</f>
        <v>0</v>
      </c>
      <c r="U211" s="32"/>
      <c r="V211" s="32"/>
      <c r="W211" s="32"/>
      <c r="X211" s="32"/>
      <c r="Y211" s="32"/>
      <c r="Z211" s="32"/>
      <c r="AA211" s="32"/>
      <c r="AB211" s="32"/>
      <c r="AC211" s="32"/>
      <c r="AD211" s="32"/>
      <c r="AE211" s="32"/>
      <c r="AR211" s="153" t="s">
        <v>222</v>
      </c>
      <c r="AT211" s="153" t="s">
        <v>146</v>
      </c>
      <c r="AU211" s="153" t="s">
        <v>86</v>
      </c>
      <c r="AY211" s="17" t="s">
        <v>143</v>
      </c>
      <c r="BE211" s="154">
        <f>IF(N211="základní",J211,0)</f>
        <v>0</v>
      </c>
      <c r="BF211" s="154">
        <f>IF(N211="snížená",J211,0)</f>
        <v>0</v>
      </c>
      <c r="BG211" s="154">
        <f>IF(N211="zákl. přenesená",J211,0)</f>
        <v>0</v>
      </c>
      <c r="BH211" s="154">
        <f>IF(N211="sníž. přenesená",J211,0)</f>
        <v>0</v>
      </c>
      <c r="BI211" s="154">
        <f>IF(N211="nulová",J211,0)</f>
        <v>0</v>
      </c>
      <c r="BJ211" s="17" t="s">
        <v>84</v>
      </c>
      <c r="BK211" s="154">
        <f>ROUND(I211*H211,2)</f>
        <v>0</v>
      </c>
      <c r="BL211" s="17" t="s">
        <v>222</v>
      </c>
      <c r="BM211" s="153" t="s">
        <v>322</v>
      </c>
    </row>
    <row r="212" spans="1:65" s="13" customFormat="1">
      <c r="B212" s="155"/>
      <c r="D212" s="156" t="s">
        <v>151</v>
      </c>
      <c r="E212" s="157" t="s">
        <v>1</v>
      </c>
      <c r="F212" s="158" t="s">
        <v>323</v>
      </c>
      <c r="H212" s="159">
        <v>67.171999999999997</v>
      </c>
      <c r="I212" s="160"/>
      <c r="L212" s="155"/>
      <c r="M212" s="161"/>
      <c r="N212" s="162"/>
      <c r="O212" s="162"/>
      <c r="P212" s="162"/>
      <c r="Q212" s="162"/>
      <c r="R212" s="162"/>
      <c r="S212" s="162"/>
      <c r="T212" s="163"/>
      <c r="AT212" s="157" t="s">
        <v>151</v>
      </c>
      <c r="AU212" s="157" t="s">
        <v>86</v>
      </c>
      <c r="AV212" s="13" t="s">
        <v>86</v>
      </c>
      <c r="AW212" s="13" t="s">
        <v>32</v>
      </c>
      <c r="AX212" s="13" t="s">
        <v>84</v>
      </c>
      <c r="AY212" s="157" t="s">
        <v>143</v>
      </c>
    </row>
    <row r="213" spans="1:65" s="2" customFormat="1" ht="16.5" customHeight="1">
      <c r="A213" s="32"/>
      <c r="B213" s="140"/>
      <c r="C213" s="179" t="s">
        <v>324</v>
      </c>
      <c r="D213" s="179" t="s">
        <v>272</v>
      </c>
      <c r="E213" s="180" t="s">
        <v>314</v>
      </c>
      <c r="F213" s="181" t="s">
        <v>315</v>
      </c>
      <c r="G213" s="182" t="s">
        <v>149</v>
      </c>
      <c r="H213" s="183">
        <v>0.17699999999999999</v>
      </c>
      <c r="I213" s="184"/>
      <c r="J213" s="185">
        <f>ROUND(I213*H213,2)</f>
        <v>0</v>
      </c>
      <c r="K213" s="186"/>
      <c r="L213" s="187"/>
      <c r="M213" s="188" t="s">
        <v>1</v>
      </c>
      <c r="N213" s="189" t="s">
        <v>41</v>
      </c>
      <c r="O213" s="58"/>
      <c r="P213" s="151">
        <f>O213*H213</f>
        <v>0</v>
      </c>
      <c r="Q213" s="151">
        <v>0.55000000000000004</v>
      </c>
      <c r="R213" s="151">
        <f>Q213*H213</f>
        <v>9.7350000000000006E-2</v>
      </c>
      <c r="S213" s="151">
        <v>0</v>
      </c>
      <c r="T213" s="152">
        <f>S213*H213</f>
        <v>0</v>
      </c>
      <c r="U213" s="32"/>
      <c r="V213" s="32"/>
      <c r="W213" s="32"/>
      <c r="X213" s="32"/>
      <c r="Y213" s="32"/>
      <c r="Z213" s="32"/>
      <c r="AA213" s="32"/>
      <c r="AB213" s="32"/>
      <c r="AC213" s="32"/>
      <c r="AD213" s="32"/>
      <c r="AE213" s="32"/>
      <c r="AR213" s="153" t="s">
        <v>275</v>
      </c>
      <c r="AT213" s="153" t="s">
        <v>272</v>
      </c>
      <c r="AU213" s="153" t="s">
        <v>86</v>
      </c>
      <c r="AY213" s="17" t="s">
        <v>143</v>
      </c>
      <c r="BE213" s="154">
        <f>IF(N213="základní",J213,0)</f>
        <v>0</v>
      </c>
      <c r="BF213" s="154">
        <f>IF(N213="snížená",J213,0)</f>
        <v>0</v>
      </c>
      <c r="BG213" s="154">
        <f>IF(N213="zákl. přenesená",J213,0)</f>
        <v>0</v>
      </c>
      <c r="BH213" s="154">
        <f>IF(N213="sníž. přenesená",J213,0)</f>
        <v>0</v>
      </c>
      <c r="BI213" s="154">
        <f>IF(N213="nulová",J213,0)</f>
        <v>0</v>
      </c>
      <c r="BJ213" s="17" t="s">
        <v>84</v>
      </c>
      <c r="BK213" s="154">
        <f>ROUND(I213*H213,2)</f>
        <v>0</v>
      </c>
      <c r="BL213" s="17" t="s">
        <v>222</v>
      </c>
      <c r="BM213" s="153" t="s">
        <v>325</v>
      </c>
    </row>
    <row r="214" spans="1:65" s="13" customFormat="1">
      <c r="B214" s="155"/>
      <c r="D214" s="156" t="s">
        <v>151</v>
      </c>
      <c r="E214" s="157" t="s">
        <v>1</v>
      </c>
      <c r="F214" s="158" t="s">
        <v>326</v>
      </c>
      <c r="H214" s="159">
        <v>0.161</v>
      </c>
      <c r="I214" s="160"/>
      <c r="L214" s="155"/>
      <c r="M214" s="161"/>
      <c r="N214" s="162"/>
      <c r="O214" s="162"/>
      <c r="P214" s="162"/>
      <c r="Q214" s="162"/>
      <c r="R214" s="162"/>
      <c r="S214" s="162"/>
      <c r="T214" s="163"/>
      <c r="AT214" s="157" t="s">
        <v>151</v>
      </c>
      <c r="AU214" s="157" t="s">
        <v>86</v>
      </c>
      <c r="AV214" s="13" t="s">
        <v>86</v>
      </c>
      <c r="AW214" s="13" t="s">
        <v>32</v>
      </c>
      <c r="AX214" s="13" t="s">
        <v>84</v>
      </c>
      <c r="AY214" s="157" t="s">
        <v>143</v>
      </c>
    </row>
    <row r="215" spans="1:65" s="13" customFormat="1">
      <c r="B215" s="155"/>
      <c r="D215" s="156" t="s">
        <v>151</v>
      </c>
      <c r="F215" s="158" t="s">
        <v>327</v>
      </c>
      <c r="H215" s="159">
        <v>0.17699999999999999</v>
      </c>
      <c r="I215" s="160"/>
      <c r="L215" s="155"/>
      <c r="M215" s="161"/>
      <c r="N215" s="162"/>
      <c r="O215" s="162"/>
      <c r="P215" s="162"/>
      <c r="Q215" s="162"/>
      <c r="R215" s="162"/>
      <c r="S215" s="162"/>
      <c r="T215" s="163"/>
      <c r="AT215" s="157" t="s">
        <v>151</v>
      </c>
      <c r="AU215" s="157" t="s">
        <v>86</v>
      </c>
      <c r="AV215" s="13" t="s">
        <v>86</v>
      </c>
      <c r="AW215" s="13" t="s">
        <v>3</v>
      </c>
      <c r="AX215" s="13" t="s">
        <v>84</v>
      </c>
      <c r="AY215" s="157" t="s">
        <v>143</v>
      </c>
    </row>
    <row r="216" spans="1:65" s="2" customFormat="1" ht="24.25" customHeight="1">
      <c r="A216" s="32"/>
      <c r="B216" s="140"/>
      <c r="C216" s="141" t="s">
        <v>328</v>
      </c>
      <c r="D216" s="141" t="s">
        <v>146</v>
      </c>
      <c r="E216" s="142" t="s">
        <v>329</v>
      </c>
      <c r="F216" s="143" t="s">
        <v>330</v>
      </c>
      <c r="G216" s="144" t="s">
        <v>158</v>
      </c>
      <c r="H216" s="145">
        <v>60.515000000000001</v>
      </c>
      <c r="I216" s="146"/>
      <c r="J216" s="147">
        <f>ROUND(I216*H216,2)</f>
        <v>0</v>
      </c>
      <c r="K216" s="148"/>
      <c r="L216" s="33"/>
      <c r="M216" s="149" t="s">
        <v>1</v>
      </c>
      <c r="N216" s="150" t="s">
        <v>41</v>
      </c>
      <c r="O216" s="58"/>
      <c r="P216" s="151">
        <f>O216*H216</f>
        <v>0</v>
      </c>
      <c r="Q216" s="151">
        <v>0</v>
      </c>
      <c r="R216" s="151">
        <f>Q216*H216</f>
        <v>0</v>
      </c>
      <c r="S216" s="151">
        <v>7.0000000000000001E-3</v>
      </c>
      <c r="T216" s="152">
        <f>S216*H216</f>
        <v>0.42360500000000001</v>
      </c>
      <c r="U216" s="32"/>
      <c r="V216" s="32"/>
      <c r="W216" s="32"/>
      <c r="X216" s="32"/>
      <c r="Y216" s="32"/>
      <c r="Z216" s="32"/>
      <c r="AA216" s="32"/>
      <c r="AB216" s="32"/>
      <c r="AC216" s="32"/>
      <c r="AD216" s="32"/>
      <c r="AE216" s="32"/>
      <c r="AR216" s="153" t="s">
        <v>222</v>
      </c>
      <c r="AT216" s="153" t="s">
        <v>146</v>
      </c>
      <c r="AU216" s="153" t="s">
        <v>86</v>
      </c>
      <c r="AY216" s="17" t="s">
        <v>143</v>
      </c>
      <c r="BE216" s="154">
        <f>IF(N216="základní",J216,0)</f>
        <v>0</v>
      </c>
      <c r="BF216" s="154">
        <f>IF(N216="snížená",J216,0)</f>
        <v>0</v>
      </c>
      <c r="BG216" s="154">
        <f>IF(N216="zákl. přenesená",J216,0)</f>
        <v>0</v>
      </c>
      <c r="BH216" s="154">
        <f>IF(N216="sníž. přenesená",J216,0)</f>
        <v>0</v>
      </c>
      <c r="BI216" s="154">
        <f>IF(N216="nulová",J216,0)</f>
        <v>0</v>
      </c>
      <c r="BJ216" s="17" t="s">
        <v>84</v>
      </c>
      <c r="BK216" s="154">
        <f>ROUND(I216*H216,2)</f>
        <v>0</v>
      </c>
      <c r="BL216" s="17" t="s">
        <v>222</v>
      </c>
      <c r="BM216" s="153" t="s">
        <v>331</v>
      </c>
    </row>
    <row r="217" spans="1:65" s="2" customFormat="1" ht="24.25" customHeight="1">
      <c r="A217" s="32"/>
      <c r="B217" s="140"/>
      <c r="C217" s="141" t="s">
        <v>332</v>
      </c>
      <c r="D217" s="141" t="s">
        <v>146</v>
      </c>
      <c r="E217" s="142" t="s">
        <v>333</v>
      </c>
      <c r="F217" s="143" t="s">
        <v>334</v>
      </c>
      <c r="G217" s="144" t="s">
        <v>149</v>
      </c>
      <c r="H217" s="145">
        <v>6.0730000000000004</v>
      </c>
      <c r="I217" s="146"/>
      <c r="J217" s="147">
        <f>ROUND(I217*H217,2)</f>
        <v>0</v>
      </c>
      <c r="K217" s="148"/>
      <c r="L217" s="33"/>
      <c r="M217" s="149" t="s">
        <v>1</v>
      </c>
      <c r="N217" s="150" t="s">
        <v>41</v>
      </c>
      <c r="O217" s="58"/>
      <c r="P217" s="151">
        <f>O217*H217</f>
        <v>0</v>
      </c>
      <c r="Q217" s="151">
        <v>2.3300000000000001E-2</v>
      </c>
      <c r="R217" s="151">
        <f>Q217*H217</f>
        <v>0.14150090000000001</v>
      </c>
      <c r="S217" s="151">
        <v>0</v>
      </c>
      <c r="T217" s="152">
        <f>S217*H217</f>
        <v>0</v>
      </c>
      <c r="U217" s="32"/>
      <c r="V217" s="32"/>
      <c r="W217" s="32"/>
      <c r="X217" s="32"/>
      <c r="Y217" s="32"/>
      <c r="Z217" s="32"/>
      <c r="AA217" s="32"/>
      <c r="AB217" s="32"/>
      <c r="AC217" s="32"/>
      <c r="AD217" s="32"/>
      <c r="AE217" s="32"/>
      <c r="AR217" s="153" t="s">
        <v>222</v>
      </c>
      <c r="AT217" s="153" t="s">
        <v>146</v>
      </c>
      <c r="AU217" s="153" t="s">
        <v>86</v>
      </c>
      <c r="AY217" s="17" t="s">
        <v>143</v>
      </c>
      <c r="BE217" s="154">
        <f>IF(N217="základní",J217,0)</f>
        <v>0</v>
      </c>
      <c r="BF217" s="154">
        <f>IF(N217="snížená",J217,0)</f>
        <v>0</v>
      </c>
      <c r="BG217" s="154">
        <f>IF(N217="zákl. přenesená",J217,0)</f>
        <v>0</v>
      </c>
      <c r="BH217" s="154">
        <f>IF(N217="sníž. přenesená",J217,0)</f>
        <v>0</v>
      </c>
      <c r="BI217" s="154">
        <f>IF(N217="nulová",J217,0)</f>
        <v>0</v>
      </c>
      <c r="BJ217" s="17" t="s">
        <v>84</v>
      </c>
      <c r="BK217" s="154">
        <f>ROUND(I217*H217,2)</f>
        <v>0</v>
      </c>
      <c r="BL217" s="17" t="s">
        <v>222</v>
      </c>
      <c r="BM217" s="153" t="s">
        <v>335</v>
      </c>
    </row>
    <row r="218" spans="1:65" s="13" customFormat="1">
      <c r="B218" s="155"/>
      <c r="D218" s="156" t="s">
        <v>151</v>
      </c>
      <c r="E218" s="157" t="s">
        <v>1</v>
      </c>
      <c r="F218" s="158" t="s">
        <v>336</v>
      </c>
      <c r="H218" s="159">
        <v>0.27500000000000002</v>
      </c>
      <c r="I218" s="160"/>
      <c r="L218" s="155"/>
      <c r="M218" s="161"/>
      <c r="N218" s="162"/>
      <c r="O218" s="162"/>
      <c r="P218" s="162"/>
      <c r="Q218" s="162"/>
      <c r="R218" s="162"/>
      <c r="S218" s="162"/>
      <c r="T218" s="163"/>
      <c r="AT218" s="157" t="s">
        <v>151</v>
      </c>
      <c r="AU218" s="157" t="s">
        <v>86</v>
      </c>
      <c r="AV218" s="13" t="s">
        <v>86</v>
      </c>
      <c r="AW218" s="13" t="s">
        <v>32</v>
      </c>
      <c r="AX218" s="13" t="s">
        <v>76</v>
      </c>
      <c r="AY218" s="157" t="s">
        <v>143</v>
      </c>
    </row>
    <row r="219" spans="1:65" s="13" customFormat="1">
      <c r="B219" s="155"/>
      <c r="D219" s="156" t="s">
        <v>151</v>
      </c>
      <c r="E219" s="157" t="s">
        <v>1</v>
      </c>
      <c r="F219" s="158" t="s">
        <v>337</v>
      </c>
      <c r="H219" s="159">
        <v>2.5819999999999999</v>
      </c>
      <c r="I219" s="160"/>
      <c r="L219" s="155"/>
      <c r="M219" s="161"/>
      <c r="N219" s="162"/>
      <c r="O219" s="162"/>
      <c r="P219" s="162"/>
      <c r="Q219" s="162"/>
      <c r="R219" s="162"/>
      <c r="S219" s="162"/>
      <c r="T219" s="163"/>
      <c r="AT219" s="157" t="s">
        <v>151</v>
      </c>
      <c r="AU219" s="157" t="s">
        <v>86</v>
      </c>
      <c r="AV219" s="13" t="s">
        <v>86</v>
      </c>
      <c r="AW219" s="13" t="s">
        <v>32</v>
      </c>
      <c r="AX219" s="13" t="s">
        <v>76</v>
      </c>
      <c r="AY219" s="157" t="s">
        <v>143</v>
      </c>
    </row>
    <row r="220" spans="1:65" s="13" customFormat="1">
      <c r="B220" s="155"/>
      <c r="D220" s="156" t="s">
        <v>151</v>
      </c>
      <c r="E220" s="157" t="s">
        <v>1</v>
      </c>
      <c r="F220" s="158" t="s">
        <v>338</v>
      </c>
      <c r="H220" s="159">
        <v>3.2160000000000002</v>
      </c>
      <c r="I220" s="160"/>
      <c r="L220" s="155"/>
      <c r="M220" s="161"/>
      <c r="N220" s="162"/>
      <c r="O220" s="162"/>
      <c r="P220" s="162"/>
      <c r="Q220" s="162"/>
      <c r="R220" s="162"/>
      <c r="S220" s="162"/>
      <c r="T220" s="163"/>
      <c r="AT220" s="157" t="s">
        <v>151</v>
      </c>
      <c r="AU220" s="157" t="s">
        <v>86</v>
      </c>
      <c r="AV220" s="13" t="s">
        <v>86</v>
      </c>
      <c r="AW220" s="13" t="s">
        <v>32</v>
      </c>
      <c r="AX220" s="13" t="s">
        <v>76</v>
      </c>
      <c r="AY220" s="157" t="s">
        <v>143</v>
      </c>
    </row>
    <row r="221" spans="1:65" s="14" customFormat="1">
      <c r="B221" s="164"/>
      <c r="D221" s="156" t="s">
        <v>151</v>
      </c>
      <c r="E221" s="165" t="s">
        <v>1</v>
      </c>
      <c r="F221" s="166" t="s">
        <v>155</v>
      </c>
      <c r="H221" s="167">
        <v>6.0730000000000004</v>
      </c>
      <c r="I221" s="168"/>
      <c r="L221" s="164"/>
      <c r="M221" s="169"/>
      <c r="N221" s="170"/>
      <c r="O221" s="170"/>
      <c r="P221" s="170"/>
      <c r="Q221" s="170"/>
      <c r="R221" s="170"/>
      <c r="S221" s="170"/>
      <c r="T221" s="171"/>
      <c r="AT221" s="165" t="s">
        <v>151</v>
      </c>
      <c r="AU221" s="165" t="s">
        <v>86</v>
      </c>
      <c r="AV221" s="14" t="s">
        <v>144</v>
      </c>
      <c r="AW221" s="14" t="s">
        <v>32</v>
      </c>
      <c r="AX221" s="14" t="s">
        <v>84</v>
      </c>
      <c r="AY221" s="165" t="s">
        <v>143</v>
      </c>
    </row>
    <row r="222" spans="1:65" s="2" customFormat="1" ht="33" customHeight="1">
      <c r="A222" s="32"/>
      <c r="B222" s="140"/>
      <c r="C222" s="141" t="s">
        <v>339</v>
      </c>
      <c r="D222" s="141" t="s">
        <v>146</v>
      </c>
      <c r="E222" s="142" t="s">
        <v>340</v>
      </c>
      <c r="F222" s="143" t="s">
        <v>341</v>
      </c>
      <c r="G222" s="144" t="s">
        <v>256</v>
      </c>
      <c r="H222" s="145">
        <v>11.795</v>
      </c>
      <c r="I222" s="146"/>
      <c r="J222" s="147">
        <f>ROUND(I222*H222,2)</f>
        <v>0</v>
      </c>
      <c r="K222" s="148"/>
      <c r="L222" s="33"/>
      <c r="M222" s="149" t="s">
        <v>1</v>
      </c>
      <c r="N222" s="150" t="s">
        <v>41</v>
      </c>
      <c r="O222" s="58"/>
      <c r="P222" s="151">
        <f>O222*H222</f>
        <v>0</v>
      </c>
      <c r="Q222" s="151">
        <v>0</v>
      </c>
      <c r="R222" s="151">
        <f>Q222*H222</f>
        <v>0</v>
      </c>
      <c r="S222" s="151">
        <v>0</v>
      </c>
      <c r="T222" s="152">
        <f>S222*H222</f>
        <v>0</v>
      </c>
      <c r="U222" s="32"/>
      <c r="V222" s="32"/>
      <c r="W222" s="32"/>
      <c r="X222" s="32"/>
      <c r="Y222" s="32"/>
      <c r="Z222" s="32"/>
      <c r="AA222" s="32"/>
      <c r="AB222" s="32"/>
      <c r="AC222" s="32"/>
      <c r="AD222" s="32"/>
      <c r="AE222" s="32"/>
      <c r="AR222" s="153" t="s">
        <v>222</v>
      </c>
      <c r="AT222" s="153" t="s">
        <v>146</v>
      </c>
      <c r="AU222" s="153" t="s">
        <v>86</v>
      </c>
      <c r="AY222" s="17" t="s">
        <v>143</v>
      </c>
      <c r="BE222" s="154">
        <f>IF(N222="základní",J222,0)</f>
        <v>0</v>
      </c>
      <c r="BF222" s="154">
        <f>IF(N222="snížená",J222,0)</f>
        <v>0</v>
      </c>
      <c r="BG222" s="154">
        <f>IF(N222="zákl. přenesená",J222,0)</f>
        <v>0</v>
      </c>
      <c r="BH222" s="154">
        <f>IF(N222="sníž. přenesená",J222,0)</f>
        <v>0</v>
      </c>
      <c r="BI222" s="154">
        <f>IF(N222="nulová",J222,0)</f>
        <v>0</v>
      </c>
      <c r="BJ222" s="17" t="s">
        <v>84</v>
      </c>
      <c r="BK222" s="154">
        <f>ROUND(I222*H222,2)</f>
        <v>0</v>
      </c>
      <c r="BL222" s="17" t="s">
        <v>222</v>
      </c>
      <c r="BM222" s="153" t="s">
        <v>342</v>
      </c>
    </row>
    <row r="223" spans="1:65" s="2" customFormat="1" ht="21.75" customHeight="1">
      <c r="A223" s="32"/>
      <c r="B223" s="140"/>
      <c r="C223" s="179" t="s">
        <v>343</v>
      </c>
      <c r="D223" s="179" t="s">
        <v>272</v>
      </c>
      <c r="E223" s="180" t="s">
        <v>344</v>
      </c>
      <c r="F223" s="181" t="s">
        <v>345</v>
      </c>
      <c r="G223" s="182" t="s">
        <v>149</v>
      </c>
      <c r="H223" s="183">
        <v>0.501</v>
      </c>
      <c r="I223" s="184"/>
      <c r="J223" s="185">
        <f>ROUND(I223*H223,2)</f>
        <v>0</v>
      </c>
      <c r="K223" s="186"/>
      <c r="L223" s="187"/>
      <c r="M223" s="188" t="s">
        <v>1</v>
      </c>
      <c r="N223" s="189" t="s">
        <v>41</v>
      </c>
      <c r="O223" s="58"/>
      <c r="P223" s="151">
        <f>O223*H223</f>
        <v>0</v>
      </c>
      <c r="Q223" s="151">
        <v>0.55000000000000004</v>
      </c>
      <c r="R223" s="151">
        <f>Q223*H223</f>
        <v>0.27555000000000002</v>
      </c>
      <c r="S223" s="151">
        <v>0</v>
      </c>
      <c r="T223" s="152">
        <f>S223*H223</f>
        <v>0</v>
      </c>
      <c r="U223" s="32"/>
      <c r="V223" s="32"/>
      <c r="W223" s="32"/>
      <c r="X223" s="32"/>
      <c r="Y223" s="32"/>
      <c r="Z223" s="32"/>
      <c r="AA223" s="32"/>
      <c r="AB223" s="32"/>
      <c r="AC223" s="32"/>
      <c r="AD223" s="32"/>
      <c r="AE223" s="32"/>
      <c r="AR223" s="153" t="s">
        <v>275</v>
      </c>
      <c r="AT223" s="153" t="s">
        <v>272</v>
      </c>
      <c r="AU223" s="153" t="s">
        <v>86</v>
      </c>
      <c r="AY223" s="17" t="s">
        <v>143</v>
      </c>
      <c r="BE223" s="154">
        <f>IF(N223="základní",J223,0)</f>
        <v>0</v>
      </c>
      <c r="BF223" s="154">
        <f>IF(N223="snížená",J223,0)</f>
        <v>0</v>
      </c>
      <c r="BG223" s="154">
        <f>IF(N223="zákl. přenesená",J223,0)</f>
        <v>0</v>
      </c>
      <c r="BH223" s="154">
        <f>IF(N223="sníž. přenesená",J223,0)</f>
        <v>0</v>
      </c>
      <c r="BI223" s="154">
        <f>IF(N223="nulová",J223,0)</f>
        <v>0</v>
      </c>
      <c r="BJ223" s="17" t="s">
        <v>84</v>
      </c>
      <c r="BK223" s="154">
        <f>ROUND(I223*H223,2)</f>
        <v>0</v>
      </c>
      <c r="BL223" s="17" t="s">
        <v>222</v>
      </c>
      <c r="BM223" s="153" t="s">
        <v>346</v>
      </c>
    </row>
    <row r="224" spans="1:65" s="13" customFormat="1">
      <c r="B224" s="155"/>
      <c r="D224" s="156" t="s">
        <v>151</v>
      </c>
      <c r="E224" s="157" t="s">
        <v>1</v>
      </c>
      <c r="F224" s="158" t="s">
        <v>347</v>
      </c>
      <c r="H224" s="159">
        <v>0.45500000000000002</v>
      </c>
      <c r="I224" s="160"/>
      <c r="L224" s="155"/>
      <c r="M224" s="161"/>
      <c r="N224" s="162"/>
      <c r="O224" s="162"/>
      <c r="P224" s="162"/>
      <c r="Q224" s="162"/>
      <c r="R224" s="162"/>
      <c r="S224" s="162"/>
      <c r="T224" s="163"/>
      <c r="AT224" s="157" t="s">
        <v>151</v>
      </c>
      <c r="AU224" s="157" t="s">
        <v>86</v>
      </c>
      <c r="AV224" s="13" t="s">
        <v>86</v>
      </c>
      <c r="AW224" s="13" t="s">
        <v>32</v>
      </c>
      <c r="AX224" s="13" t="s">
        <v>84</v>
      </c>
      <c r="AY224" s="157" t="s">
        <v>143</v>
      </c>
    </row>
    <row r="225" spans="1:65" s="13" customFormat="1">
      <c r="B225" s="155"/>
      <c r="D225" s="156" t="s">
        <v>151</v>
      </c>
      <c r="F225" s="158" t="s">
        <v>348</v>
      </c>
      <c r="H225" s="159">
        <v>0.501</v>
      </c>
      <c r="I225" s="160"/>
      <c r="L225" s="155"/>
      <c r="M225" s="161"/>
      <c r="N225" s="162"/>
      <c r="O225" s="162"/>
      <c r="P225" s="162"/>
      <c r="Q225" s="162"/>
      <c r="R225" s="162"/>
      <c r="S225" s="162"/>
      <c r="T225" s="163"/>
      <c r="AT225" s="157" t="s">
        <v>151</v>
      </c>
      <c r="AU225" s="157" t="s">
        <v>86</v>
      </c>
      <c r="AV225" s="13" t="s">
        <v>86</v>
      </c>
      <c r="AW225" s="13" t="s">
        <v>3</v>
      </c>
      <c r="AX225" s="13" t="s">
        <v>84</v>
      </c>
      <c r="AY225" s="157" t="s">
        <v>143</v>
      </c>
    </row>
    <row r="226" spans="1:65" s="2" customFormat="1" ht="24.25" customHeight="1">
      <c r="A226" s="32"/>
      <c r="B226" s="140"/>
      <c r="C226" s="141" t="s">
        <v>349</v>
      </c>
      <c r="D226" s="141" t="s">
        <v>146</v>
      </c>
      <c r="E226" s="142" t="s">
        <v>350</v>
      </c>
      <c r="F226" s="143" t="s">
        <v>351</v>
      </c>
      <c r="G226" s="144" t="s">
        <v>256</v>
      </c>
      <c r="H226" s="145">
        <v>11.795</v>
      </c>
      <c r="I226" s="146"/>
      <c r="J226" s="147">
        <f>ROUND(I226*H226,2)</f>
        <v>0</v>
      </c>
      <c r="K226" s="148"/>
      <c r="L226" s="33"/>
      <c r="M226" s="149" t="s">
        <v>1</v>
      </c>
      <c r="N226" s="150" t="s">
        <v>41</v>
      </c>
      <c r="O226" s="58"/>
      <c r="P226" s="151">
        <f>O226*H226</f>
        <v>0</v>
      </c>
      <c r="Q226" s="151">
        <v>0</v>
      </c>
      <c r="R226" s="151">
        <f>Q226*H226</f>
        <v>0</v>
      </c>
      <c r="S226" s="151">
        <v>2.5000000000000001E-2</v>
      </c>
      <c r="T226" s="152">
        <f>S226*H226</f>
        <v>0.294875</v>
      </c>
      <c r="U226" s="32"/>
      <c r="V226" s="32"/>
      <c r="W226" s="32"/>
      <c r="X226" s="32"/>
      <c r="Y226" s="32"/>
      <c r="Z226" s="32"/>
      <c r="AA226" s="32"/>
      <c r="AB226" s="32"/>
      <c r="AC226" s="32"/>
      <c r="AD226" s="32"/>
      <c r="AE226" s="32"/>
      <c r="AR226" s="153" t="s">
        <v>222</v>
      </c>
      <c r="AT226" s="153" t="s">
        <v>146</v>
      </c>
      <c r="AU226" s="153" t="s">
        <v>86</v>
      </c>
      <c r="AY226" s="17" t="s">
        <v>143</v>
      </c>
      <c r="BE226" s="154">
        <f>IF(N226="základní",J226,0)</f>
        <v>0</v>
      </c>
      <c r="BF226" s="154">
        <f>IF(N226="snížená",J226,0)</f>
        <v>0</v>
      </c>
      <c r="BG226" s="154">
        <f>IF(N226="zákl. přenesená",J226,0)</f>
        <v>0</v>
      </c>
      <c r="BH226" s="154">
        <f>IF(N226="sníž. přenesená",J226,0)</f>
        <v>0</v>
      </c>
      <c r="BI226" s="154">
        <f>IF(N226="nulová",J226,0)</f>
        <v>0</v>
      </c>
      <c r="BJ226" s="17" t="s">
        <v>84</v>
      </c>
      <c r="BK226" s="154">
        <f>ROUND(I226*H226,2)</f>
        <v>0</v>
      </c>
      <c r="BL226" s="17" t="s">
        <v>222</v>
      </c>
      <c r="BM226" s="153" t="s">
        <v>352</v>
      </c>
    </row>
    <row r="227" spans="1:65" s="13" customFormat="1">
      <c r="B227" s="155"/>
      <c r="D227" s="156" t="s">
        <v>151</v>
      </c>
      <c r="E227" s="157" t="s">
        <v>1</v>
      </c>
      <c r="F227" s="158" t="s">
        <v>353</v>
      </c>
      <c r="H227" s="159">
        <v>11.795</v>
      </c>
      <c r="I227" s="160"/>
      <c r="L227" s="155"/>
      <c r="M227" s="161"/>
      <c r="N227" s="162"/>
      <c r="O227" s="162"/>
      <c r="P227" s="162"/>
      <c r="Q227" s="162"/>
      <c r="R227" s="162"/>
      <c r="S227" s="162"/>
      <c r="T227" s="163"/>
      <c r="AT227" s="157" t="s">
        <v>151</v>
      </c>
      <c r="AU227" s="157" t="s">
        <v>86</v>
      </c>
      <c r="AV227" s="13" t="s">
        <v>86</v>
      </c>
      <c r="AW227" s="13" t="s">
        <v>32</v>
      </c>
      <c r="AX227" s="13" t="s">
        <v>84</v>
      </c>
      <c r="AY227" s="157" t="s">
        <v>143</v>
      </c>
    </row>
    <row r="228" spans="1:65" s="2" customFormat="1" ht="24.25" customHeight="1">
      <c r="A228" s="32"/>
      <c r="B228" s="140"/>
      <c r="C228" s="141" t="s">
        <v>354</v>
      </c>
      <c r="D228" s="141" t="s">
        <v>146</v>
      </c>
      <c r="E228" s="142" t="s">
        <v>355</v>
      </c>
      <c r="F228" s="143" t="s">
        <v>356</v>
      </c>
      <c r="G228" s="144" t="s">
        <v>357</v>
      </c>
      <c r="H228" s="190"/>
      <c r="I228" s="146"/>
      <c r="J228" s="147">
        <f>ROUND(I228*H228,2)</f>
        <v>0</v>
      </c>
      <c r="K228" s="148"/>
      <c r="L228" s="33"/>
      <c r="M228" s="149" t="s">
        <v>1</v>
      </c>
      <c r="N228" s="150" t="s">
        <v>41</v>
      </c>
      <c r="O228" s="58"/>
      <c r="P228" s="151">
        <f>O228*H228</f>
        <v>0</v>
      </c>
      <c r="Q228" s="151">
        <v>0</v>
      </c>
      <c r="R228" s="151">
        <f>Q228*H228</f>
        <v>0</v>
      </c>
      <c r="S228" s="151">
        <v>0</v>
      </c>
      <c r="T228" s="152">
        <f>S228*H228</f>
        <v>0</v>
      </c>
      <c r="U228" s="32"/>
      <c r="V228" s="32"/>
      <c r="W228" s="32"/>
      <c r="X228" s="32"/>
      <c r="Y228" s="32"/>
      <c r="Z228" s="32"/>
      <c r="AA228" s="32"/>
      <c r="AB228" s="32"/>
      <c r="AC228" s="32"/>
      <c r="AD228" s="32"/>
      <c r="AE228" s="32"/>
      <c r="AR228" s="153" t="s">
        <v>222</v>
      </c>
      <c r="AT228" s="153" t="s">
        <v>146</v>
      </c>
      <c r="AU228" s="153" t="s">
        <v>86</v>
      </c>
      <c r="AY228" s="17" t="s">
        <v>143</v>
      </c>
      <c r="BE228" s="154">
        <f>IF(N228="základní",J228,0)</f>
        <v>0</v>
      </c>
      <c r="BF228" s="154">
        <f>IF(N228="snížená",J228,0)</f>
        <v>0</v>
      </c>
      <c r="BG228" s="154">
        <f>IF(N228="zákl. přenesená",J228,0)</f>
        <v>0</v>
      </c>
      <c r="BH228" s="154">
        <f>IF(N228="sníž. přenesená",J228,0)</f>
        <v>0</v>
      </c>
      <c r="BI228" s="154">
        <f>IF(N228="nulová",J228,0)</f>
        <v>0</v>
      </c>
      <c r="BJ228" s="17" t="s">
        <v>84</v>
      </c>
      <c r="BK228" s="154">
        <f>ROUND(I228*H228,2)</f>
        <v>0</v>
      </c>
      <c r="BL228" s="17" t="s">
        <v>222</v>
      </c>
      <c r="BM228" s="153" t="s">
        <v>358</v>
      </c>
    </row>
    <row r="229" spans="1:65" s="12" customFormat="1" ht="22.9" customHeight="1">
      <c r="B229" s="127"/>
      <c r="D229" s="128" t="s">
        <v>75</v>
      </c>
      <c r="E229" s="138" t="s">
        <v>359</v>
      </c>
      <c r="F229" s="138" t="s">
        <v>360</v>
      </c>
      <c r="I229" s="130"/>
      <c r="J229" s="139">
        <f>BK229</f>
        <v>0</v>
      </c>
      <c r="L229" s="127"/>
      <c r="M229" s="132"/>
      <c r="N229" s="133"/>
      <c r="O229" s="133"/>
      <c r="P229" s="134">
        <f>SUM(P230:P242)</f>
        <v>0</v>
      </c>
      <c r="Q229" s="133"/>
      <c r="R229" s="134">
        <f>SUM(R230:R242)</f>
        <v>8.8914199999999985E-2</v>
      </c>
      <c r="S229" s="133"/>
      <c r="T229" s="135">
        <f>SUM(T230:T242)</f>
        <v>7.7446979999999999E-2</v>
      </c>
      <c r="AR229" s="128" t="s">
        <v>86</v>
      </c>
      <c r="AT229" s="136" t="s">
        <v>75</v>
      </c>
      <c r="AU229" s="136" t="s">
        <v>84</v>
      </c>
      <c r="AY229" s="128" t="s">
        <v>143</v>
      </c>
      <c r="BK229" s="137">
        <f>SUM(BK230:BK242)</f>
        <v>0</v>
      </c>
    </row>
    <row r="230" spans="1:65" s="2" customFormat="1" ht="21.75" customHeight="1">
      <c r="A230" s="32"/>
      <c r="B230" s="140"/>
      <c r="C230" s="141" t="s">
        <v>361</v>
      </c>
      <c r="D230" s="141" t="s">
        <v>146</v>
      </c>
      <c r="E230" s="142" t="s">
        <v>362</v>
      </c>
      <c r="F230" s="143" t="s">
        <v>363</v>
      </c>
      <c r="G230" s="144" t="s">
        <v>158</v>
      </c>
      <c r="H230" s="145">
        <v>11.016999999999999</v>
      </c>
      <c r="I230" s="146"/>
      <c r="J230" s="147">
        <f>ROUND(I230*H230,2)</f>
        <v>0</v>
      </c>
      <c r="K230" s="148"/>
      <c r="L230" s="33"/>
      <c r="M230" s="149" t="s">
        <v>1</v>
      </c>
      <c r="N230" s="150" t="s">
        <v>41</v>
      </c>
      <c r="O230" s="58"/>
      <c r="P230" s="151">
        <f>O230*H230</f>
        <v>0</v>
      </c>
      <c r="Q230" s="151">
        <v>0</v>
      </c>
      <c r="R230" s="151">
        <f>Q230*H230</f>
        <v>0</v>
      </c>
      <c r="S230" s="151">
        <v>5.94E-3</v>
      </c>
      <c r="T230" s="152">
        <f>S230*H230</f>
        <v>6.5440979999999996E-2</v>
      </c>
      <c r="U230" s="32"/>
      <c r="V230" s="32"/>
      <c r="W230" s="32"/>
      <c r="X230" s="32"/>
      <c r="Y230" s="32"/>
      <c r="Z230" s="32"/>
      <c r="AA230" s="32"/>
      <c r="AB230" s="32"/>
      <c r="AC230" s="32"/>
      <c r="AD230" s="32"/>
      <c r="AE230" s="32"/>
      <c r="AR230" s="153" t="s">
        <v>222</v>
      </c>
      <c r="AT230" s="153" t="s">
        <v>146</v>
      </c>
      <c r="AU230" s="153" t="s">
        <v>86</v>
      </c>
      <c r="AY230" s="17" t="s">
        <v>143</v>
      </c>
      <c r="BE230" s="154">
        <f>IF(N230="základní",J230,0)</f>
        <v>0</v>
      </c>
      <c r="BF230" s="154">
        <f>IF(N230="snížená",J230,0)</f>
        <v>0</v>
      </c>
      <c r="BG230" s="154">
        <f>IF(N230="zákl. přenesená",J230,0)</f>
        <v>0</v>
      </c>
      <c r="BH230" s="154">
        <f>IF(N230="sníž. přenesená",J230,0)</f>
        <v>0</v>
      </c>
      <c r="BI230" s="154">
        <f>IF(N230="nulová",J230,0)</f>
        <v>0</v>
      </c>
      <c r="BJ230" s="17" t="s">
        <v>84</v>
      </c>
      <c r="BK230" s="154">
        <f>ROUND(I230*H230,2)</f>
        <v>0</v>
      </c>
      <c r="BL230" s="17" t="s">
        <v>222</v>
      </c>
      <c r="BM230" s="153" t="s">
        <v>364</v>
      </c>
    </row>
    <row r="231" spans="1:65" s="13" customFormat="1">
      <c r="B231" s="155"/>
      <c r="D231" s="156" t="s">
        <v>151</v>
      </c>
      <c r="E231" s="157" t="s">
        <v>1</v>
      </c>
      <c r="F231" s="158" t="s">
        <v>365</v>
      </c>
      <c r="H231" s="159">
        <v>2.456</v>
      </c>
      <c r="I231" s="160"/>
      <c r="L231" s="155"/>
      <c r="M231" s="161"/>
      <c r="N231" s="162"/>
      <c r="O231" s="162"/>
      <c r="P231" s="162"/>
      <c r="Q231" s="162"/>
      <c r="R231" s="162"/>
      <c r="S231" s="162"/>
      <c r="T231" s="163"/>
      <c r="AT231" s="157" t="s">
        <v>151</v>
      </c>
      <c r="AU231" s="157" t="s">
        <v>86</v>
      </c>
      <c r="AV231" s="13" t="s">
        <v>86</v>
      </c>
      <c r="AW231" s="13" t="s">
        <v>32</v>
      </c>
      <c r="AX231" s="13" t="s">
        <v>76</v>
      </c>
      <c r="AY231" s="157" t="s">
        <v>143</v>
      </c>
    </row>
    <row r="232" spans="1:65" s="13" customFormat="1">
      <c r="B232" s="155"/>
      <c r="D232" s="156" t="s">
        <v>151</v>
      </c>
      <c r="E232" s="157" t="s">
        <v>1</v>
      </c>
      <c r="F232" s="158" t="s">
        <v>366</v>
      </c>
      <c r="H232" s="159">
        <v>4.4210000000000003</v>
      </c>
      <c r="I232" s="160"/>
      <c r="L232" s="155"/>
      <c r="M232" s="161"/>
      <c r="N232" s="162"/>
      <c r="O232" s="162"/>
      <c r="P232" s="162"/>
      <c r="Q232" s="162"/>
      <c r="R232" s="162"/>
      <c r="S232" s="162"/>
      <c r="T232" s="163"/>
      <c r="AT232" s="157" t="s">
        <v>151</v>
      </c>
      <c r="AU232" s="157" t="s">
        <v>86</v>
      </c>
      <c r="AV232" s="13" t="s">
        <v>86</v>
      </c>
      <c r="AW232" s="13" t="s">
        <v>32</v>
      </c>
      <c r="AX232" s="13" t="s">
        <v>76</v>
      </c>
      <c r="AY232" s="157" t="s">
        <v>143</v>
      </c>
    </row>
    <row r="233" spans="1:65" s="13" customFormat="1">
      <c r="B233" s="155"/>
      <c r="D233" s="156" t="s">
        <v>151</v>
      </c>
      <c r="E233" s="157" t="s">
        <v>1</v>
      </c>
      <c r="F233" s="158" t="s">
        <v>367</v>
      </c>
      <c r="H233" s="159">
        <v>4.1399999999999997</v>
      </c>
      <c r="I233" s="160"/>
      <c r="L233" s="155"/>
      <c r="M233" s="161"/>
      <c r="N233" s="162"/>
      <c r="O233" s="162"/>
      <c r="P233" s="162"/>
      <c r="Q233" s="162"/>
      <c r="R233" s="162"/>
      <c r="S233" s="162"/>
      <c r="T233" s="163"/>
      <c r="AT233" s="157" t="s">
        <v>151</v>
      </c>
      <c r="AU233" s="157" t="s">
        <v>86</v>
      </c>
      <c r="AV233" s="13" t="s">
        <v>86</v>
      </c>
      <c r="AW233" s="13" t="s">
        <v>32</v>
      </c>
      <c r="AX233" s="13" t="s">
        <v>76</v>
      </c>
      <c r="AY233" s="157" t="s">
        <v>143</v>
      </c>
    </row>
    <row r="234" spans="1:65" s="14" customFormat="1">
      <c r="B234" s="164"/>
      <c r="D234" s="156" t="s">
        <v>151</v>
      </c>
      <c r="E234" s="165" t="s">
        <v>1</v>
      </c>
      <c r="F234" s="166" t="s">
        <v>155</v>
      </c>
      <c r="H234" s="167">
        <v>11.016999999999999</v>
      </c>
      <c r="I234" s="168"/>
      <c r="L234" s="164"/>
      <c r="M234" s="169"/>
      <c r="N234" s="170"/>
      <c r="O234" s="170"/>
      <c r="P234" s="170"/>
      <c r="Q234" s="170"/>
      <c r="R234" s="170"/>
      <c r="S234" s="170"/>
      <c r="T234" s="171"/>
      <c r="AT234" s="165" t="s">
        <v>151</v>
      </c>
      <c r="AU234" s="165" t="s">
        <v>86</v>
      </c>
      <c r="AV234" s="14" t="s">
        <v>144</v>
      </c>
      <c r="AW234" s="14" t="s">
        <v>32</v>
      </c>
      <c r="AX234" s="14" t="s">
        <v>84</v>
      </c>
      <c r="AY234" s="165" t="s">
        <v>143</v>
      </c>
    </row>
    <row r="235" spans="1:65" s="2" customFormat="1" ht="21.75" customHeight="1">
      <c r="A235" s="32"/>
      <c r="B235" s="140"/>
      <c r="C235" s="141" t="s">
        <v>368</v>
      </c>
      <c r="D235" s="141" t="s">
        <v>146</v>
      </c>
      <c r="E235" s="142" t="s">
        <v>369</v>
      </c>
      <c r="F235" s="143" t="s">
        <v>370</v>
      </c>
      <c r="G235" s="144" t="s">
        <v>256</v>
      </c>
      <c r="H235" s="145">
        <v>3.45</v>
      </c>
      <c r="I235" s="146"/>
      <c r="J235" s="147">
        <f>ROUND(I235*H235,2)</f>
        <v>0</v>
      </c>
      <c r="K235" s="148"/>
      <c r="L235" s="33"/>
      <c r="M235" s="149" t="s">
        <v>1</v>
      </c>
      <c r="N235" s="150" t="s">
        <v>41</v>
      </c>
      <c r="O235" s="58"/>
      <c r="P235" s="151">
        <f>O235*H235</f>
        <v>0</v>
      </c>
      <c r="Q235" s="151">
        <v>0</v>
      </c>
      <c r="R235" s="151">
        <f>Q235*H235</f>
        <v>0</v>
      </c>
      <c r="S235" s="151">
        <v>3.48E-3</v>
      </c>
      <c r="T235" s="152">
        <f>S235*H235</f>
        <v>1.2006000000000001E-2</v>
      </c>
      <c r="U235" s="32"/>
      <c r="V235" s="32"/>
      <c r="W235" s="32"/>
      <c r="X235" s="32"/>
      <c r="Y235" s="32"/>
      <c r="Z235" s="32"/>
      <c r="AA235" s="32"/>
      <c r="AB235" s="32"/>
      <c r="AC235" s="32"/>
      <c r="AD235" s="32"/>
      <c r="AE235" s="32"/>
      <c r="AR235" s="153" t="s">
        <v>222</v>
      </c>
      <c r="AT235" s="153" t="s">
        <v>146</v>
      </c>
      <c r="AU235" s="153" t="s">
        <v>86</v>
      </c>
      <c r="AY235" s="17" t="s">
        <v>143</v>
      </c>
      <c r="BE235" s="154">
        <f>IF(N235="základní",J235,0)</f>
        <v>0</v>
      </c>
      <c r="BF235" s="154">
        <f>IF(N235="snížená",J235,0)</f>
        <v>0</v>
      </c>
      <c r="BG235" s="154">
        <f>IF(N235="zákl. přenesená",J235,0)</f>
        <v>0</v>
      </c>
      <c r="BH235" s="154">
        <f>IF(N235="sníž. přenesená",J235,0)</f>
        <v>0</v>
      </c>
      <c r="BI235" s="154">
        <f>IF(N235="nulová",J235,0)</f>
        <v>0</v>
      </c>
      <c r="BJ235" s="17" t="s">
        <v>84</v>
      </c>
      <c r="BK235" s="154">
        <f>ROUND(I235*H235,2)</f>
        <v>0</v>
      </c>
      <c r="BL235" s="17" t="s">
        <v>222</v>
      </c>
      <c r="BM235" s="153" t="s">
        <v>371</v>
      </c>
    </row>
    <row r="236" spans="1:65" s="13" customFormat="1">
      <c r="B236" s="155"/>
      <c r="D236" s="156" t="s">
        <v>151</v>
      </c>
      <c r="E236" s="157" t="s">
        <v>1</v>
      </c>
      <c r="F236" s="158" t="s">
        <v>372</v>
      </c>
      <c r="H236" s="159">
        <v>3.45</v>
      </c>
      <c r="I236" s="160"/>
      <c r="L236" s="155"/>
      <c r="M236" s="161"/>
      <c r="N236" s="162"/>
      <c r="O236" s="162"/>
      <c r="P236" s="162"/>
      <c r="Q236" s="162"/>
      <c r="R236" s="162"/>
      <c r="S236" s="162"/>
      <c r="T236" s="163"/>
      <c r="AT236" s="157" t="s">
        <v>151</v>
      </c>
      <c r="AU236" s="157" t="s">
        <v>86</v>
      </c>
      <c r="AV236" s="13" t="s">
        <v>86</v>
      </c>
      <c r="AW236" s="13" t="s">
        <v>32</v>
      </c>
      <c r="AX236" s="13" t="s">
        <v>84</v>
      </c>
      <c r="AY236" s="157" t="s">
        <v>143</v>
      </c>
    </row>
    <row r="237" spans="1:65" s="2" customFormat="1" ht="21.75" customHeight="1">
      <c r="A237" s="32"/>
      <c r="B237" s="140"/>
      <c r="C237" s="141" t="s">
        <v>373</v>
      </c>
      <c r="D237" s="141" t="s">
        <v>146</v>
      </c>
      <c r="E237" s="142" t="s">
        <v>374</v>
      </c>
      <c r="F237" s="143" t="s">
        <v>375</v>
      </c>
      <c r="G237" s="144" t="s">
        <v>158</v>
      </c>
      <c r="H237" s="145">
        <v>11.016999999999999</v>
      </c>
      <c r="I237" s="146"/>
      <c r="J237" s="147">
        <f>ROUND(I237*H237,2)</f>
        <v>0</v>
      </c>
      <c r="K237" s="148"/>
      <c r="L237" s="33"/>
      <c r="M237" s="149" t="s">
        <v>1</v>
      </c>
      <c r="N237" s="150" t="s">
        <v>41</v>
      </c>
      <c r="O237" s="58"/>
      <c r="P237" s="151">
        <f>O237*H237</f>
        <v>0</v>
      </c>
      <c r="Q237" s="151">
        <v>0</v>
      </c>
      <c r="R237" s="151">
        <f>Q237*H237</f>
        <v>0</v>
      </c>
      <c r="S237" s="151">
        <v>0</v>
      </c>
      <c r="T237" s="152">
        <f>S237*H237</f>
        <v>0</v>
      </c>
      <c r="U237" s="32"/>
      <c r="V237" s="32"/>
      <c r="W237" s="32"/>
      <c r="X237" s="32"/>
      <c r="Y237" s="32"/>
      <c r="Z237" s="32"/>
      <c r="AA237" s="32"/>
      <c r="AB237" s="32"/>
      <c r="AC237" s="32"/>
      <c r="AD237" s="32"/>
      <c r="AE237" s="32"/>
      <c r="AR237" s="153" t="s">
        <v>222</v>
      </c>
      <c r="AT237" s="153" t="s">
        <v>146</v>
      </c>
      <c r="AU237" s="153" t="s">
        <v>86</v>
      </c>
      <c r="AY237" s="17" t="s">
        <v>143</v>
      </c>
      <c r="BE237" s="154">
        <f>IF(N237="základní",J237,0)</f>
        <v>0</v>
      </c>
      <c r="BF237" s="154">
        <f>IF(N237="snížená",J237,0)</f>
        <v>0</v>
      </c>
      <c r="BG237" s="154">
        <f>IF(N237="zákl. přenesená",J237,0)</f>
        <v>0</v>
      </c>
      <c r="BH237" s="154">
        <f>IF(N237="sníž. přenesená",J237,0)</f>
        <v>0</v>
      </c>
      <c r="BI237" s="154">
        <f>IF(N237="nulová",J237,0)</f>
        <v>0</v>
      </c>
      <c r="BJ237" s="17" t="s">
        <v>84</v>
      </c>
      <c r="BK237" s="154">
        <f>ROUND(I237*H237,2)</f>
        <v>0</v>
      </c>
      <c r="BL237" s="17" t="s">
        <v>222</v>
      </c>
      <c r="BM237" s="153" t="s">
        <v>376</v>
      </c>
    </row>
    <row r="238" spans="1:65" s="2" customFormat="1" ht="24.25" customHeight="1">
      <c r="A238" s="32"/>
      <c r="B238" s="140"/>
      <c r="C238" s="179" t="s">
        <v>377</v>
      </c>
      <c r="D238" s="179" t="s">
        <v>272</v>
      </c>
      <c r="E238" s="180" t="s">
        <v>378</v>
      </c>
      <c r="F238" s="181" t="s">
        <v>379</v>
      </c>
      <c r="G238" s="182" t="s">
        <v>158</v>
      </c>
      <c r="H238" s="183">
        <v>12.67</v>
      </c>
      <c r="I238" s="184"/>
      <c r="J238" s="185">
        <f>ROUND(I238*H238,2)</f>
        <v>0</v>
      </c>
      <c r="K238" s="186"/>
      <c r="L238" s="187"/>
      <c r="M238" s="188" t="s">
        <v>1</v>
      </c>
      <c r="N238" s="189" t="s">
        <v>41</v>
      </c>
      <c r="O238" s="58"/>
      <c r="P238" s="151">
        <f>O238*H238</f>
        <v>0</v>
      </c>
      <c r="Q238" s="151">
        <v>5.0000000000000001E-4</v>
      </c>
      <c r="R238" s="151">
        <f>Q238*H238</f>
        <v>6.3350000000000004E-3</v>
      </c>
      <c r="S238" s="151">
        <v>0</v>
      </c>
      <c r="T238" s="152">
        <f>S238*H238</f>
        <v>0</v>
      </c>
      <c r="U238" s="32"/>
      <c r="V238" s="32"/>
      <c r="W238" s="32"/>
      <c r="X238" s="32"/>
      <c r="Y238" s="32"/>
      <c r="Z238" s="32"/>
      <c r="AA238" s="32"/>
      <c r="AB238" s="32"/>
      <c r="AC238" s="32"/>
      <c r="AD238" s="32"/>
      <c r="AE238" s="32"/>
      <c r="AR238" s="153" t="s">
        <v>275</v>
      </c>
      <c r="AT238" s="153" t="s">
        <v>272</v>
      </c>
      <c r="AU238" s="153" t="s">
        <v>86</v>
      </c>
      <c r="AY238" s="17" t="s">
        <v>143</v>
      </c>
      <c r="BE238" s="154">
        <f>IF(N238="základní",J238,0)</f>
        <v>0</v>
      </c>
      <c r="BF238" s="154">
        <f>IF(N238="snížená",J238,0)</f>
        <v>0</v>
      </c>
      <c r="BG238" s="154">
        <f>IF(N238="zákl. přenesená",J238,0)</f>
        <v>0</v>
      </c>
      <c r="BH238" s="154">
        <f>IF(N238="sníž. přenesená",J238,0)</f>
        <v>0</v>
      </c>
      <c r="BI238" s="154">
        <f>IF(N238="nulová",J238,0)</f>
        <v>0</v>
      </c>
      <c r="BJ238" s="17" t="s">
        <v>84</v>
      </c>
      <c r="BK238" s="154">
        <f>ROUND(I238*H238,2)</f>
        <v>0</v>
      </c>
      <c r="BL238" s="17" t="s">
        <v>222</v>
      </c>
      <c r="BM238" s="153" t="s">
        <v>380</v>
      </c>
    </row>
    <row r="239" spans="1:65" s="13" customFormat="1">
      <c r="B239" s="155"/>
      <c r="D239" s="156" t="s">
        <v>151</v>
      </c>
      <c r="F239" s="158" t="s">
        <v>381</v>
      </c>
      <c r="H239" s="159">
        <v>12.67</v>
      </c>
      <c r="I239" s="160"/>
      <c r="L239" s="155"/>
      <c r="M239" s="161"/>
      <c r="N239" s="162"/>
      <c r="O239" s="162"/>
      <c r="P239" s="162"/>
      <c r="Q239" s="162"/>
      <c r="R239" s="162"/>
      <c r="S239" s="162"/>
      <c r="T239" s="163"/>
      <c r="AT239" s="157" t="s">
        <v>151</v>
      </c>
      <c r="AU239" s="157" t="s">
        <v>86</v>
      </c>
      <c r="AV239" s="13" t="s">
        <v>86</v>
      </c>
      <c r="AW239" s="13" t="s">
        <v>3</v>
      </c>
      <c r="AX239" s="13" t="s">
        <v>84</v>
      </c>
      <c r="AY239" s="157" t="s">
        <v>143</v>
      </c>
    </row>
    <row r="240" spans="1:65" s="2" customFormat="1" ht="24.25" customHeight="1">
      <c r="A240" s="32"/>
      <c r="B240" s="140"/>
      <c r="C240" s="141" t="s">
        <v>382</v>
      </c>
      <c r="D240" s="141" t="s">
        <v>146</v>
      </c>
      <c r="E240" s="142" t="s">
        <v>383</v>
      </c>
      <c r="F240" s="143" t="s">
        <v>384</v>
      </c>
      <c r="G240" s="144" t="s">
        <v>158</v>
      </c>
      <c r="H240" s="145">
        <v>11.016999999999999</v>
      </c>
      <c r="I240" s="146"/>
      <c r="J240" s="147">
        <f>ROUND(I240*H240,2)</f>
        <v>0</v>
      </c>
      <c r="K240" s="148"/>
      <c r="L240" s="33"/>
      <c r="M240" s="149" t="s">
        <v>1</v>
      </c>
      <c r="N240" s="150" t="s">
        <v>41</v>
      </c>
      <c r="O240" s="58"/>
      <c r="P240" s="151">
        <f>O240*H240</f>
        <v>0</v>
      </c>
      <c r="Q240" s="151">
        <v>6.6E-3</v>
      </c>
      <c r="R240" s="151">
        <f>Q240*H240</f>
        <v>7.2712199999999991E-2</v>
      </c>
      <c r="S240" s="151">
        <v>0</v>
      </c>
      <c r="T240" s="152">
        <f>S240*H240</f>
        <v>0</v>
      </c>
      <c r="U240" s="32"/>
      <c r="V240" s="32"/>
      <c r="W240" s="32"/>
      <c r="X240" s="32"/>
      <c r="Y240" s="32"/>
      <c r="Z240" s="32"/>
      <c r="AA240" s="32"/>
      <c r="AB240" s="32"/>
      <c r="AC240" s="32"/>
      <c r="AD240" s="32"/>
      <c r="AE240" s="32"/>
      <c r="AR240" s="153" t="s">
        <v>222</v>
      </c>
      <c r="AT240" s="153" t="s">
        <v>146</v>
      </c>
      <c r="AU240" s="153" t="s">
        <v>86</v>
      </c>
      <c r="AY240" s="17" t="s">
        <v>143</v>
      </c>
      <c r="BE240" s="154">
        <f>IF(N240="základní",J240,0)</f>
        <v>0</v>
      </c>
      <c r="BF240" s="154">
        <f>IF(N240="snížená",J240,0)</f>
        <v>0</v>
      </c>
      <c r="BG240" s="154">
        <f>IF(N240="zákl. přenesená",J240,0)</f>
        <v>0</v>
      </c>
      <c r="BH240" s="154">
        <f>IF(N240="sníž. přenesená",J240,0)</f>
        <v>0</v>
      </c>
      <c r="BI240" s="154">
        <f>IF(N240="nulová",J240,0)</f>
        <v>0</v>
      </c>
      <c r="BJ240" s="17" t="s">
        <v>84</v>
      </c>
      <c r="BK240" s="154">
        <f>ROUND(I240*H240,2)</f>
        <v>0</v>
      </c>
      <c r="BL240" s="17" t="s">
        <v>222</v>
      </c>
      <c r="BM240" s="153" t="s">
        <v>385</v>
      </c>
    </row>
    <row r="241" spans="1:65" s="2" customFormat="1" ht="24.25" customHeight="1">
      <c r="A241" s="32"/>
      <c r="B241" s="140"/>
      <c r="C241" s="141" t="s">
        <v>386</v>
      </c>
      <c r="D241" s="141" t="s">
        <v>146</v>
      </c>
      <c r="E241" s="142" t="s">
        <v>387</v>
      </c>
      <c r="F241" s="143" t="s">
        <v>388</v>
      </c>
      <c r="G241" s="144" t="s">
        <v>256</v>
      </c>
      <c r="H241" s="145">
        <v>3.45</v>
      </c>
      <c r="I241" s="146"/>
      <c r="J241" s="147">
        <f>ROUND(I241*H241,2)</f>
        <v>0</v>
      </c>
      <c r="K241" s="148"/>
      <c r="L241" s="33"/>
      <c r="M241" s="149" t="s">
        <v>1</v>
      </c>
      <c r="N241" s="150" t="s">
        <v>41</v>
      </c>
      <c r="O241" s="58"/>
      <c r="P241" s="151">
        <f>O241*H241</f>
        <v>0</v>
      </c>
      <c r="Q241" s="151">
        <v>2.8600000000000001E-3</v>
      </c>
      <c r="R241" s="151">
        <f>Q241*H241</f>
        <v>9.8670000000000008E-3</v>
      </c>
      <c r="S241" s="151">
        <v>0</v>
      </c>
      <c r="T241" s="152">
        <f>S241*H241</f>
        <v>0</v>
      </c>
      <c r="U241" s="32"/>
      <c r="V241" s="32"/>
      <c r="W241" s="32"/>
      <c r="X241" s="32"/>
      <c r="Y241" s="32"/>
      <c r="Z241" s="32"/>
      <c r="AA241" s="32"/>
      <c r="AB241" s="32"/>
      <c r="AC241" s="32"/>
      <c r="AD241" s="32"/>
      <c r="AE241" s="32"/>
      <c r="AR241" s="153" t="s">
        <v>222</v>
      </c>
      <c r="AT241" s="153" t="s">
        <v>146</v>
      </c>
      <c r="AU241" s="153" t="s">
        <v>86</v>
      </c>
      <c r="AY241" s="17" t="s">
        <v>143</v>
      </c>
      <c r="BE241" s="154">
        <f>IF(N241="základní",J241,0)</f>
        <v>0</v>
      </c>
      <c r="BF241" s="154">
        <f>IF(N241="snížená",J241,0)</f>
        <v>0</v>
      </c>
      <c r="BG241" s="154">
        <f>IF(N241="zákl. přenesená",J241,0)</f>
        <v>0</v>
      </c>
      <c r="BH241" s="154">
        <f>IF(N241="sníž. přenesená",J241,0)</f>
        <v>0</v>
      </c>
      <c r="BI241" s="154">
        <f>IF(N241="nulová",J241,0)</f>
        <v>0</v>
      </c>
      <c r="BJ241" s="17" t="s">
        <v>84</v>
      </c>
      <c r="BK241" s="154">
        <f>ROUND(I241*H241,2)</f>
        <v>0</v>
      </c>
      <c r="BL241" s="17" t="s">
        <v>222</v>
      </c>
      <c r="BM241" s="153" t="s">
        <v>389</v>
      </c>
    </row>
    <row r="242" spans="1:65" s="2" customFormat="1" ht="33" customHeight="1">
      <c r="A242" s="32"/>
      <c r="B242" s="140"/>
      <c r="C242" s="141" t="s">
        <v>390</v>
      </c>
      <c r="D242" s="141" t="s">
        <v>146</v>
      </c>
      <c r="E242" s="142" t="s">
        <v>391</v>
      </c>
      <c r="F242" s="143" t="s">
        <v>392</v>
      </c>
      <c r="G242" s="144" t="s">
        <v>357</v>
      </c>
      <c r="H242" s="190"/>
      <c r="I242" s="146"/>
      <c r="J242" s="147">
        <f>ROUND(I242*H242,2)</f>
        <v>0</v>
      </c>
      <c r="K242" s="148"/>
      <c r="L242" s="33"/>
      <c r="M242" s="149" t="s">
        <v>1</v>
      </c>
      <c r="N242" s="150" t="s">
        <v>41</v>
      </c>
      <c r="O242" s="58"/>
      <c r="P242" s="151">
        <f>O242*H242</f>
        <v>0</v>
      </c>
      <c r="Q242" s="151">
        <v>0</v>
      </c>
      <c r="R242" s="151">
        <f>Q242*H242</f>
        <v>0</v>
      </c>
      <c r="S242" s="151">
        <v>0</v>
      </c>
      <c r="T242" s="152">
        <f>S242*H242</f>
        <v>0</v>
      </c>
      <c r="U242" s="32"/>
      <c r="V242" s="32"/>
      <c r="W242" s="32"/>
      <c r="X242" s="32"/>
      <c r="Y242" s="32"/>
      <c r="Z242" s="32"/>
      <c r="AA242" s="32"/>
      <c r="AB242" s="32"/>
      <c r="AC242" s="32"/>
      <c r="AD242" s="32"/>
      <c r="AE242" s="32"/>
      <c r="AR242" s="153" t="s">
        <v>222</v>
      </c>
      <c r="AT242" s="153" t="s">
        <v>146</v>
      </c>
      <c r="AU242" s="153" t="s">
        <v>86</v>
      </c>
      <c r="AY242" s="17" t="s">
        <v>143</v>
      </c>
      <c r="BE242" s="154">
        <f>IF(N242="základní",J242,0)</f>
        <v>0</v>
      </c>
      <c r="BF242" s="154">
        <f>IF(N242="snížená",J242,0)</f>
        <v>0</v>
      </c>
      <c r="BG242" s="154">
        <f>IF(N242="zákl. přenesená",J242,0)</f>
        <v>0</v>
      </c>
      <c r="BH242" s="154">
        <f>IF(N242="sníž. přenesená",J242,0)</f>
        <v>0</v>
      </c>
      <c r="BI242" s="154">
        <f>IF(N242="nulová",J242,0)</f>
        <v>0</v>
      </c>
      <c r="BJ242" s="17" t="s">
        <v>84</v>
      </c>
      <c r="BK242" s="154">
        <f>ROUND(I242*H242,2)</f>
        <v>0</v>
      </c>
      <c r="BL242" s="17" t="s">
        <v>222</v>
      </c>
      <c r="BM242" s="153" t="s">
        <v>393</v>
      </c>
    </row>
    <row r="243" spans="1:65" s="12" customFormat="1" ht="22.9" customHeight="1">
      <c r="B243" s="127"/>
      <c r="D243" s="128" t="s">
        <v>75</v>
      </c>
      <c r="E243" s="138" t="s">
        <v>394</v>
      </c>
      <c r="F243" s="138" t="s">
        <v>395</v>
      </c>
      <c r="I243" s="130"/>
      <c r="J243" s="139">
        <f>BK243</f>
        <v>0</v>
      </c>
      <c r="L243" s="127"/>
      <c r="M243" s="132"/>
      <c r="N243" s="133"/>
      <c r="O243" s="133"/>
      <c r="P243" s="134">
        <f>P244+SUM(P245:P271)</f>
        <v>0</v>
      </c>
      <c r="Q243" s="133"/>
      <c r="R243" s="134">
        <f>R244+SUM(R245:R271)</f>
        <v>4.6376955599999992</v>
      </c>
      <c r="S243" s="133"/>
      <c r="T243" s="135">
        <f>T244+SUM(T245:T271)</f>
        <v>4.5172265599999992</v>
      </c>
      <c r="AR243" s="128" t="s">
        <v>86</v>
      </c>
      <c r="AT243" s="136" t="s">
        <v>75</v>
      </c>
      <c r="AU243" s="136" t="s">
        <v>84</v>
      </c>
      <c r="AY243" s="128" t="s">
        <v>143</v>
      </c>
      <c r="BK243" s="137">
        <f>BK244+SUM(BK245:BK271)</f>
        <v>0</v>
      </c>
    </row>
    <row r="244" spans="1:65" s="2" customFormat="1" ht="24.25" customHeight="1">
      <c r="A244" s="32"/>
      <c r="B244" s="140"/>
      <c r="C244" s="141" t="s">
        <v>396</v>
      </c>
      <c r="D244" s="141" t="s">
        <v>146</v>
      </c>
      <c r="E244" s="142" t="s">
        <v>397</v>
      </c>
      <c r="F244" s="143" t="s">
        <v>398</v>
      </c>
      <c r="G244" s="144" t="s">
        <v>158</v>
      </c>
      <c r="H244" s="145">
        <v>60.515000000000001</v>
      </c>
      <c r="I244" s="146"/>
      <c r="J244" s="147">
        <f>ROUND(I244*H244,2)</f>
        <v>0</v>
      </c>
      <c r="K244" s="148"/>
      <c r="L244" s="33"/>
      <c r="M244" s="149" t="s">
        <v>1</v>
      </c>
      <c r="N244" s="150" t="s">
        <v>41</v>
      </c>
      <c r="O244" s="58"/>
      <c r="P244" s="151">
        <f>O244*H244</f>
        <v>0</v>
      </c>
      <c r="Q244" s="151">
        <v>0</v>
      </c>
      <c r="R244" s="151">
        <f>Q244*H244</f>
        <v>0</v>
      </c>
      <c r="S244" s="151">
        <v>6.6400000000000001E-2</v>
      </c>
      <c r="T244" s="152">
        <f>S244*H244</f>
        <v>4.0181959999999997</v>
      </c>
      <c r="U244" s="32"/>
      <c r="V244" s="32"/>
      <c r="W244" s="32"/>
      <c r="X244" s="32"/>
      <c r="Y244" s="32"/>
      <c r="Z244" s="32"/>
      <c r="AA244" s="32"/>
      <c r="AB244" s="32"/>
      <c r="AC244" s="32"/>
      <c r="AD244" s="32"/>
      <c r="AE244" s="32"/>
      <c r="AR244" s="153" t="s">
        <v>222</v>
      </c>
      <c r="AT244" s="153" t="s">
        <v>146</v>
      </c>
      <c r="AU244" s="153" t="s">
        <v>86</v>
      </c>
      <c r="AY244" s="17" t="s">
        <v>143</v>
      </c>
      <c r="BE244" s="154">
        <f>IF(N244="základní",J244,0)</f>
        <v>0</v>
      </c>
      <c r="BF244" s="154">
        <f>IF(N244="snížená",J244,0)</f>
        <v>0</v>
      </c>
      <c r="BG244" s="154">
        <f>IF(N244="zákl. přenesená",J244,0)</f>
        <v>0</v>
      </c>
      <c r="BH244" s="154">
        <f>IF(N244="sníž. přenesená",J244,0)</f>
        <v>0</v>
      </c>
      <c r="BI244" s="154">
        <f>IF(N244="nulová",J244,0)</f>
        <v>0</v>
      </c>
      <c r="BJ244" s="17" t="s">
        <v>84</v>
      </c>
      <c r="BK244" s="154">
        <f>ROUND(I244*H244,2)</f>
        <v>0</v>
      </c>
      <c r="BL244" s="17" t="s">
        <v>222</v>
      </c>
      <c r="BM244" s="153" t="s">
        <v>399</v>
      </c>
    </row>
    <row r="245" spans="1:65" s="13" customFormat="1">
      <c r="B245" s="155"/>
      <c r="D245" s="156" t="s">
        <v>151</v>
      </c>
      <c r="E245" s="157" t="s">
        <v>1</v>
      </c>
      <c r="F245" s="158" t="s">
        <v>400</v>
      </c>
      <c r="H245" s="159">
        <v>49.033000000000001</v>
      </c>
      <c r="I245" s="160"/>
      <c r="L245" s="155"/>
      <c r="M245" s="161"/>
      <c r="N245" s="162"/>
      <c r="O245" s="162"/>
      <c r="P245" s="162"/>
      <c r="Q245" s="162"/>
      <c r="R245" s="162"/>
      <c r="S245" s="162"/>
      <c r="T245" s="163"/>
      <c r="AT245" s="157" t="s">
        <v>151</v>
      </c>
      <c r="AU245" s="157" t="s">
        <v>86</v>
      </c>
      <c r="AV245" s="13" t="s">
        <v>86</v>
      </c>
      <c r="AW245" s="13" t="s">
        <v>32</v>
      </c>
      <c r="AX245" s="13" t="s">
        <v>76</v>
      </c>
      <c r="AY245" s="157" t="s">
        <v>143</v>
      </c>
    </row>
    <row r="246" spans="1:65" s="13" customFormat="1">
      <c r="B246" s="155"/>
      <c r="D246" s="156" t="s">
        <v>151</v>
      </c>
      <c r="E246" s="157" t="s">
        <v>1</v>
      </c>
      <c r="F246" s="158" t="s">
        <v>401</v>
      </c>
      <c r="H246" s="159">
        <v>6.8949999999999996</v>
      </c>
      <c r="I246" s="160"/>
      <c r="L246" s="155"/>
      <c r="M246" s="161"/>
      <c r="N246" s="162"/>
      <c r="O246" s="162"/>
      <c r="P246" s="162"/>
      <c r="Q246" s="162"/>
      <c r="R246" s="162"/>
      <c r="S246" s="162"/>
      <c r="T246" s="163"/>
      <c r="AT246" s="157" t="s">
        <v>151</v>
      </c>
      <c r="AU246" s="157" t="s">
        <v>86</v>
      </c>
      <c r="AV246" s="13" t="s">
        <v>86</v>
      </c>
      <c r="AW246" s="13" t="s">
        <v>32</v>
      </c>
      <c r="AX246" s="13" t="s">
        <v>76</v>
      </c>
      <c r="AY246" s="157" t="s">
        <v>143</v>
      </c>
    </row>
    <row r="247" spans="1:65" s="13" customFormat="1">
      <c r="B247" s="155"/>
      <c r="D247" s="156" t="s">
        <v>151</v>
      </c>
      <c r="E247" s="157" t="s">
        <v>1</v>
      </c>
      <c r="F247" s="158" t="s">
        <v>402</v>
      </c>
      <c r="H247" s="159">
        <v>4.5869999999999997</v>
      </c>
      <c r="I247" s="160"/>
      <c r="L247" s="155"/>
      <c r="M247" s="161"/>
      <c r="N247" s="162"/>
      <c r="O247" s="162"/>
      <c r="P247" s="162"/>
      <c r="Q247" s="162"/>
      <c r="R247" s="162"/>
      <c r="S247" s="162"/>
      <c r="T247" s="163"/>
      <c r="AT247" s="157" t="s">
        <v>151</v>
      </c>
      <c r="AU247" s="157" t="s">
        <v>86</v>
      </c>
      <c r="AV247" s="13" t="s">
        <v>86</v>
      </c>
      <c r="AW247" s="13" t="s">
        <v>32</v>
      </c>
      <c r="AX247" s="13" t="s">
        <v>76</v>
      </c>
      <c r="AY247" s="157" t="s">
        <v>143</v>
      </c>
    </row>
    <row r="248" spans="1:65" s="14" customFormat="1">
      <c r="B248" s="164"/>
      <c r="D248" s="156" t="s">
        <v>151</v>
      </c>
      <c r="E248" s="165" t="s">
        <v>1</v>
      </c>
      <c r="F248" s="166" t="s">
        <v>155</v>
      </c>
      <c r="H248" s="167">
        <v>60.515000000000001</v>
      </c>
      <c r="I248" s="168"/>
      <c r="L248" s="164"/>
      <c r="M248" s="169"/>
      <c r="N248" s="170"/>
      <c r="O248" s="170"/>
      <c r="P248" s="170"/>
      <c r="Q248" s="170"/>
      <c r="R248" s="170"/>
      <c r="S248" s="170"/>
      <c r="T248" s="171"/>
      <c r="AT248" s="165" t="s">
        <v>151</v>
      </c>
      <c r="AU248" s="165" t="s">
        <v>86</v>
      </c>
      <c r="AV248" s="14" t="s">
        <v>144</v>
      </c>
      <c r="AW248" s="14" t="s">
        <v>32</v>
      </c>
      <c r="AX248" s="14" t="s">
        <v>84</v>
      </c>
      <c r="AY248" s="165" t="s">
        <v>143</v>
      </c>
    </row>
    <row r="249" spans="1:65" s="2" customFormat="1" ht="24.25" customHeight="1">
      <c r="A249" s="32"/>
      <c r="B249" s="140"/>
      <c r="C249" s="141" t="s">
        <v>403</v>
      </c>
      <c r="D249" s="141" t="s">
        <v>146</v>
      </c>
      <c r="E249" s="142" t="s">
        <v>404</v>
      </c>
      <c r="F249" s="143" t="s">
        <v>405</v>
      </c>
      <c r="G249" s="144" t="s">
        <v>158</v>
      </c>
      <c r="H249" s="145">
        <v>60.515000000000001</v>
      </c>
      <c r="I249" s="146"/>
      <c r="J249" s="147">
        <f>ROUND(I249*H249,2)</f>
        <v>0</v>
      </c>
      <c r="K249" s="148"/>
      <c r="L249" s="33"/>
      <c r="M249" s="149" t="s">
        <v>1</v>
      </c>
      <c r="N249" s="150" t="s">
        <v>41</v>
      </c>
      <c r="O249" s="58"/>
      <c r="P249" s="151">
        <f>O249*H249</f>
        <v>0</v>
      </c>
      <c r="Q249" s="151">
        <v>0</v>
      </c>
      <c r="R249" s="151">
        <f>Q249*H249</f>
        <v>0</v>
      </c>
      <c r="S249" s="151">
        <v>0</v>
      </c>
      <c r="T249" s="152">
        <f>S249*H249</f>
        <v>0</v>
      </c>
      <c r="U249" s="32"/>
      <c r="V249" s="32"/>
      <c r="W249" s="32"/>
      <c r="X249" s="32"/>
      <c r="Y249" s="32"/>
      <c r="Z249" s="32"/>
      <c r="AA249" s="32"/>
      <c r="AB249" s="32"/>
      <c r="AC249" s="32"/>
      <c r="AD249" s="32"/>
      <c r="AE249" s="32"/>
      <c r="AR249" s="153" t="s">
        <v>222</v>
      </c>
      <c r="AT249" s="153" t="s">
        <v>146</v>
      </c>
      <c r="AU249" s="153" t="s">
        <v>86</v>
      </c>
      <c r="AY249" s="17" t="s">
        <v>143</v>
      </c>
      <c r="BE249" s="154">
        <f>IF(N249="základní",J249,0)</f>
        <v>0</v>
      </c>
      <c r="BF249" s="154">
        <f>IF(N249="snížená",J249,0)</f>
        <v>0</v>
      </c>
      <c r="BG249" s="154">
        <f>IF(N249="zákl. přenesená",J249,0)</f>
        <v>0</v>
      </c>
      <c r="BH249" s="154">
        <f>IF(N249="sníž. přenesená",J249,0)</f>
        <v>0</v>
      </c>
      <c r="BI249" s="154">
        <f>IF(N249="nulová",J249,0)</f>
        <v>0</v>
      </c>
      <c r="BJ249" s="17" t="s">
        <v>84</v>
      </c>
      <c r="BK249" s="154">
        <f>ROUND(I249*H249,2)</f>
        <v>0</v>
      </c>
      <c r="BL249" s="17" t="s">
        <v>222</v>
      </c>
      <c r="BM249" s="153" t="s">
        <v>406</v>
      </c>
    </row>
    <row r="250" spans="1:65" s="2" customFormat="1" ht="24.25" customHeight="1">
      <c r="A250" s="32"/>
      <c r="B250" s="140"/>
      <c r="C250" s="141" t="s">
        <v>407</v>
      </c>
      <c r="D250" s="141" t="s">
        <v>146</v>
      </c>
      <c r="E250" s="142" t="s">
        <v>408</v>
      </c>
      <c r="F250" s="143" t="s">
        <v>409</v>
      </c>
      <c r="G250" s="144" t="s">
        <v>256</v>
      </c>
      <c r="H250" s="145">
        <v>21.837</v>
      </c>
      <c r="I250" s="146"/>
      <c r="J250" s="147">
        <f>ROUND(I250*H250,2)</f>
        <v>0</v>
      </c>
      <c r="K250" s="148"/>
      <c r="L250" s="33"/>
      <c r="M250" s="149" t="s">
        <v>1</v>
      </c>
      <c r="N250" s="150" t="s">
        <v>41</v>
      </c>
      <c r="O250" s="58"/>
      <c r="P250" s="151">
        <f>O250*H250</f>
        <v>0</v>
      </c>
      <c r="Q250" s="151">
        <v>0</v>
      </c>
      <c r="R250" s="151">
        <f>Q250*H250</f>
        <v>0</v>
      </c>
      <c r="S250" s="151">
        <v>1.8079999999999999E-2</v>
      </c>
      <c r="T250" s="152">
        <f>S250*H250</f>
        <v>0.39481295999999999</v>
      </c>
      <c r="U250" s="32"/>
      <c r="V250" s="32"/>
      <c r="W250" s="32"/>
      <c r="X250" s="32"/>
      <c r="Y250" s="32"/>
      <c r="Z250" s="32"/>
      <c r="AA250" s="32"/>
      <c r="AB250" s="32"/>
      <c r="AC250" s="32"/>
      <c r="AD250" s="32"/>
      <c r="AE250" s="32"/>
      <c r="AR250" s="153" t="s">
        <v>222</v>
      </c>
      <c r="AT250" s="153" t="s">
        <v>146</v>
      </c>
      <c r="AU250" s="153" t="s">
        <v>86</v>
      </c>
      <c r="AY250" s="17" t="s">
        <v>143</v>
      </c>
      <c r="BE250" s="154">
        <f>IF(N250="základní",J250,0)</f>
        <v>0</v>
      </c>
      <c r="BF250" s="154">
        <f>IF(N250="snížená",J250,0)</f>
        <v>0</v>
      </c>
      <c r="BG250" s="154">
        <f>IF(N250="zákl. přenesená",J250,0)</f>
        <v>0</v>
      </c>
      <c r="BH250" s="154">
        <f>IF(N250="sníž. přenesená",J250,0)</f>
        <v>0</v>
      </c>
      <c r="BI250" s="154">
        <f>IF(N250="nulová",J250,0)</f>
        <v>0</v>
      </c>
      <c r="BJ250" s="17" t="s">
        <v>84</v>
      </c>
      <c r="BK250" s="154">
        <f>ROUND(I250*H250,2)</f>
        <v>0</v>
      </c>
      <c r="BL250" s="17" t="s">
        <v>222</v>
      </c>
      <c r="BM250" s="153" t="s">
        <v>410</v>
      </c>
    </row>
    <row r="251" spans="1:65" s="13" customFormat="1">
      <c r="B251" s="155"/>
      <c r="D251" s="156" t="s">
        <v>151</v>
      </c>
      <c r="E251" s="157" t="s">
        <v>1</v>
      </c>
      <c r="F251" s="158" t="s">
        <v>411</v>
      </c>
      <c r="H251" s="159">
        <v>20.236999999999998</v>
      </c>
      <c r="I251" s="160"/>
      <c r="L251" s="155"/>
      <c r="M251" s="161"/>
      <c r="N251" s="162"/>
      <c r="O251" s="162"/>
      <c r="P251" s="162"/>
      <c r="Q251" s="162"/>
      <c r="R251" s="162"/>
      <c r="S251" s="162"/>
      <c r="T251" s="163"/>
      <c r="AT251" s="157" t="s">
        <v>151</v>
      </c>
      <c r="AU251" s="157" t="s">
        <v>86</v>
      </c>
      <c r="AV251" s="13" t="s">
        <v>86</v>
      </c>
      <c r="AW251" s="13" t="s">
        <v>32</v>
      </c>
      <c r="AX251" s="13" t="s">
        <v>76</v>
      </c>
      <c r="AY251" s="157" t="s">
        <v>143</v>
      </c>
    </row>
    <row r="252" spans="1:65" s="13" customFormat="1">
      <c r="B252" s="155"/>
      <c r="D252" s="156" t="s">
        <v>151</v>
      </c>
      <c r="E252" s="157" t="s">
        <v>1</v>
      </c>
      <c r="F252" s="158" t="s">
        <v>412</v>
      </c>
      <c r="H252" s="159">
        <v>1.6</v>
      </c>
      <c r="I252" s="160"/>
      <c r="L252" s="155"/>
      <c r="M252" s="161"/>
      <c r="N252" s="162"/>
      <c r="O252" s="162"/>
      <c r="P252" s="162"/>
      <c r="Q252" s="162"/>
      <c r="R252" s="162"/>
      <c r="S252" s="162"/>
      <c r="T252" s="163"/>
      <c r="AT252" s="157" t="s">
        <v>151</v>
      </c>
      <c r="AU252" s="157" t="s">
        <v>86</v>
      </c>
      <c r="AV252" s="13" t="s">
        <v>86</v>
      </c>
      <c r="AW252" s="13" t="s">
        <v>32</v>
      </c>
      <c r="AX252" s="13" t="s">
        <v>76</v>
      </c>
      <c r="AY252" s="157" t="s">
        <v>143</v>
      </c>
    </row>
    <row r="253" spans="1:65" s="14" customFormat="1">
      <c r="B253" s="164"/>
      <c r="D253" s="156" t="s">
        <v>151</v>
      </c>
      <c r="E253" s="165" t="s">
        <v>1</v>
      </c>
      <c r="F253" s="166" t="s">
        <v>155</v>
      </c>
      <c r="H253" s="167">
        <v>21.837</v>
      </c>
      <c r="I253" s="168"/>
      <c r="L253" s="164"/>
      <c r="M253" s="169"/>
      <c r="N253" s="170"/>
      <c r="O253" s="170"/>
      <c r="P253" s="170"/>
      <c r="Q253" s="170"/>
      <c r="R253" s="170"/>
      <c r="S253" s="170"/>
      <c r="T253" s="171"/>
      <c r="AT253" s="165" t="s">
        <v>151</v>
      </c>
      <c r="AU253" s="165" t="s">
        <v>86</v>
      </c>
      <c r="AV253" s="14" t="s">
        <v>144</v>
      </c>
      <c r="AW253" s="14" t="s">
        <v>32</v>
      </c>
      <c r="AX253" s="14" t="s">
        <v>84</v>
      </c>
      <c r="AY253" s="165" t="s">
        <v>143</v>
      </c>
    </row>
    <row r="254" spans="1:65" s="2" customFormat="1" ht="24.25" customHeight="1">
      <c r="A254" s="32"/>
      <c r="B254" s="140"/>
      <c r="C254" s="141" t="s">
        <v>413</v>
      </c>
      <c r="D254" s="141" t="s">
        <v>146</v>
      </c>
      <c r="E254" s="142" t="s">
        <v>414</v>
      </c>
      <c r="F254" s="143" t="s">
        <v>415</v>
      </c>
      <c r="G254" s="144" t="s">
        <v>256</v>
      </c>
      <c r="H254" s="145">
        <v>21.837</v>
      </c>
      <c r="I254" s="146"/>
      <c r="J254" s="147">
        <f>ROUND(I254*H254,2)</f>
        <v>0</v>
      </c>
      <c r="K254" s="148"/>
      <c r="L254" s="33"/>
      <c r="M254" s="149" t="s">
        <v>1</v>
      </c>
      <c r="N254" s="150" t="s">
        <v>41</v>
      </c>
      <c r="O254" s="58"/>
      <c r="P254" s="151">
        <f>O254*H254</f>
        <v>0</v>
      </c>
      <c r="Q254" s="151">
        <v>0</v>
      </c>
      <c r="R254" s="151">
        <f>Q254*H254</f>
        <v>0</v>
      </c>
      <c r="S254" s="151">
        <v>0</v>
      </c>
      <c r="T254" s="152">
        <f>S254*H254</f>
        <v>0</v>
      </c>
      <c r="U254" s="32"/>
      <c r="V254" s="32"/>
      <c r="W254" s="32"/>
      <c r="X254" s="32"/>
      <c r="Y254" s="32"/>
      <c r="Z254" s="32"/>
      <c r="AA254" s="32"/>
      <c r="AB254" s="32"/>
      <c r="AC254" s="32"/>
      <c r="AD254" s="32"/>
      <c r="AE254" s="32"/>
      <c r="AR254" s="153" t="s">
        <v>222</v>
      </c>
      <c r="AT254" s="153" t="s">
        <v>146</v>
      </c>
      <c r="AU254" s="153" t="s">
        <v>86</v>
      </c>
      <c r="AY254" s="17" t="s">
        <v>143</v>
      </c>
      <c r="BE254" s="154">
        <f>IF(N254="základní",J254,0)</f>
        <v>0</v>
      </c>
      <c r="BF254" s="154">
        <f>IF(N254="snížená",J254,0)</f>
        <v>0</v>
      </c>
      <c r="BG254" s="154">
        <f>IF(N254="zákl. přenesená",J254,0)</f>
        <v>0</v>
      </c>
      <c r="BH254" s="154">
        <f>IF(N254="sníž. přenesená",J254,0)</f>
        <v>0</v>
      </c>
      <c r="BI254" s="154">
        <f>IF(N254="nulová",J254,0)</f>
        <v>0</v>
      </c>
      <c r="BJ254" s="17" t="s">
        <v>84</v>
      </c>
      <c r="BK254" s="154">
        <f>ROUND(I254*H254,2)</f>
        <v>0</v>
      </c>
      <c r="BL254" s="17" t="s">
        <v>222</v>
      </c>
      <c r="BM254" s="153" t="s">
        <v>416</v>
      </c>
    </row>
    <row r="255" spans="1:65" s="2" customFormat="1" ht="24.25" customHeight="1">
      <c r="A255" s="32"/>
      <c r="B255" s="140"/>
      <c r="C255" s="141" t="s">
        <v>417</v>
      </c>
      <c r="D255" s="141" t="s">
        <v>146</v>
      </c>
      <c r="E255" s="142" t="s">
        <v>418</v>
      </c>
      <c r="F255" s="143" t="s">
        <v>419</v>
      </c>
      <c r="G255" s="144" t="s">
        <v>158</v>
      </c>
      <c r="H255" s="145">
        <v>60.515000000000001</v>
      </c>
      <c r="I255" s="146"/>
      <c r="J255" s="147">
        <f>ROUND(I255*H255,2)</f>
        <v>0</v>
      </c>
      <c r="K255" s="148"/>
      <c r="L255" s="33"/>
      <c r="M255" s="149" t="s">
        <v>1</v>
      </c>
      <c r="N255" s="150" t="s">
        <v>41</v>
      </c>
      <c r="O255" s="58"/>
      <c r="P255" s="151">
        <f>O255*H255</f>
        <v>0</v>
      </c>
      <c r="Q255" s="151">
        <v>6.6299999999999998E-2</v>
      </c>
      <c r="R255" s="151">
        <f>Q255*H255</f>
        <v>4.0121444999999998</v>
      </c>
      <c r="S255" s="151">
        <v>0</v>
      </c>
      <c r="T255" s="152">
        <f>S255*H255</f>
        <v>0</v>
      </c>
      <c r="U255" s="32"/>
      <c r="V255" s="32"/>
      <c r="W255" s="32"/>
      <c r="X255" s="32"/>
      <c r="Y255" s="32"/>
      <c r="Z255" s="32"/>
      <c r="AA255" s="32"/>
      <c r="AB255" s="32"/>
      <c r="AC255" s="32"/>
      <c r="AD255" s="32"/>
      <c r="AE255" s="32"/>
      <c r="AR255" s="153" t="s">
        <v>222</v>
      </c>
      <c r="AT255" s="153" t="s">
        <v>146</v>
      </c>
      <c r="AU255" s="153" t="s">
        <v>86</v>
      </c>
      <c r="AY255" s="17" t="s">
        <v>143</v>
      </c>
      <c r="BE255" s="154">
        <f>IF(N255="základní",J255,0)</f>
        <v>0</v>
      </c>
      <c r="BF255" s="154">
        <f>IF(N255="snížená",J255,0)</f>
        <v>0</v>
      </c>
      <c r="BG255" s="154">
        <f>IF(N255="zákl. přenesená",J255,0)</f>
        <v>0</v>
      </c>
      <c r="BH255" s="154">
        <f>IF(N255="sníž. přenesená",J255,0)</f>
        <v>0</v>
      </c>
      <c r="BI255" s="154">
        <f>IF(N255="nulová",J255,0)</f>
        <v>0</v>
      </c>
      <c r="BJ255" s="17" t="s">
        <v>84</v>
      </c>
      <c r="BK255" s="154">
        <f>ROUND(I255*H255,2)</f>
        <v>0</v>
      </c>
      <c r="BL255" s="17" t="s">
        <v>222</v>
      </c>
      <c r="BM255" s="153" t="s">
        <v>420</v>
      </c>
    </row>
    <row r="256" spans="1:65" s="2" customFormat="1" ht="24.25" customHeight="1">
      <c r="A256" s="32"/>
      <c r="B256" s="140"/>
      <c r="C256" s="141" t="s">
        <v>421</v>
      </c>
      <c r="D256" s="141" t="s">
        <v>146</v>
      </c>
      <c r="E256" s="142" t="s">
        <v>422</v>
      </c>
      <c r="F256" s="143" t="s">
        <v>423</v>
      </c>
      <c r="G256" s="144" t="s">
        <v>256</v>
      </c>
      <c r="H256" s="145">
        <v>13.672000000000001</v>
      </c>
      <c r="I256" s="146"/>
      <c r="J256" s="147">
        <f>ROUND(I256*H256,2)</f>
        <v>0</v>
      </c>
      <c r="K256" s="148"/>
      <c r="L256" s="33"/>
      <c r="M256" s="149" t="s">
        <v>1</v>
      </c>
      <c r="N256" s="150" t="s">
        <v>41</v>
      </c>
      <c r="O256" s="58"/>
      <c r="P256" s="151">
        <f>O256*H256</f>
        <v>0</v>
      </c>
      <c r="Q256" s="151">
        <v>1.451E-2</v>
      </c>
      <c r="R256" s="151">
        <f>Q256*H256</f>
        <v>0.19838072000000001</v>
      </c>
      <c r="S256" s="151">
        <v>0</v>
      </c>
      <c r="T256" s="152">
        <f>S256*H256</f>
        <v>0</v>
      </c>
      <c r="U256" s="32"/>
      <c r="V256" s="32"/>
      <c r="W256" s="32"/>
      <c r="X256" s="32"/>
      <c r="Y256" s="32"/>
      <c r="Z256" s="32"/>
      <c r="AA256" s="32"/>
      <c r="AB256" s="32"/>
      <c r="AC256" s="32"/>
      <c r="AD256" s="32"/>
      <c r="AE256" s="32"/>
      <c r="AR256" s="153" t="s">
        <v>222</v>
      </c>
      <c r="AT256" s="153" t="s">
        <v>146</v>
      </c>
      <c r="AU256" s="153" t="s">
        <v>86</v>
      </c>
      <c r="AY256" s="17" t="s">
        <v>143</v>
      </c>
      <c r="BE256" s="154">
        <f>IF(N256="základní",J256,0)</f>
        <v>0</v>
      </c>
      <c r="BF256" s="154">
        <f>IF(N256="snížená",J256,0)</f>
        <v>0</v>
      </c>
      <c r="BG256" s="154">
        <f>IF(N256="zákl. přenesená",J256,0)</f>
        <v>0</v>
      </c>
      <c r="BH256" s="154">
        <f>IF(N256="sníž. přenesená",J256,0)</f>
        <v>0</v>
      </c>
      <c r="BI256" s="154">
        <f>IF(N256="nulová",J256,0)</f>
        <v>0</v>
      </c>
      <c r="BJ256" s="17" t="s">
        <v>84</v>
      </c>
      <c r="BK256" s="154">
        <f>ROUND(I256*H256,2)</f>
        <v>0</v>
      </c>
      <c r="BL256" s="17" t="s">
        <v>222</v>
      </c>
      <c r="BM256" s="153" t="s">
        <v>424</v>
      </c>
    </row>
    <row r="257" spans="1:65" s="13" customFormat="1">
      <c r="B257" s="155"/>
      <c r="D257" s="156" t="s">
        <v>151</v>
      </c>
      <c r="E257" s="157" t="s">
        <v>1</v>
      </c>
      <c r="F257" s="158" t="s">
        <v>425</v>
      </c>
      <c r="H257" s="159">
        <v>13.672000000000001</v>
      </c>
      <c r="I257" s="160"/>
      <c r="L257" s="155"/>
      <c r="M257" s="161"/>
      <c r="N257" s="162"/>
      <c r="O257" s="162"/>
      <c r="P257" s="162"/>
      <c r="Q257" s="162"/>
      <c r="R257" s="162"/>
      <c r="S257" s="162"/>
      <c r="T257" s="163"/>
      <c r="AT257" s="157" t="s">
        <v>151</v>
      </c>
      <c r="AU257" s="157" t="s">
        <v>86</v>
      </c>
      <c r="AV257" s="13" t="s">
        <v>86</v>
      </c>
      <c r="AW257" s="13" t="s">
        <v>32</v>
      </c>
      <c r="AX257" s="13" t="s">
        <v>84</v>
      </c>
      <c r="AY257" s="157" t="s">
        <v>143</v>
      </c>
    </row>
    <row r="258" spans="1:65" s="2" customFormat="1" ht="24.25" customHeight="1">
      <c r="A258" s="32"/>
      <c r="B258" s="140"/>
      <c r="C258" s="141" t="s">
        <v>426</v>
      </c>
      <c r="D258" s="141" t="s">
        <v>146</v>
      </c>
      <c r="E258" s="142" t="s">
        <v>427</v>
      </c>
      <c r="F258" s="143" t="s">
        <v>428</v>
      </c>
      <c r="G258" s="144" t="s">
        <v>256</v>
      </c>
      <c r="H258" s="145">
        <v>6.5650000000000004</v>
      </c>
      <c r="I258" s="146"/>
      <c r="J258" s="147">
        <f>ROUND(I258*H258,2)</f>
        <v>0</v>
      </c>
      <c r="K258" s="148"/>
      <c r="L258" s="33"/>
      <c r="M258" s="149" t="s">
        <v>1</v>
      </c>
      <c r="N258" s="150" t="s">
        <v>41</v>
      </c>
      <c r="O258" s="58"/>
      <c r="P258" s="151">
        <f>O258*H258</f>
        <v>0</v>
      </c>
      <c r="Q258" s="151">
        <v>8.7899999999999992E-3</v>
      </c>
      <c r="R258" s="151">
        <f>Q258*H258</f>
        <v>5.7706349999999997E-2</v>
      </c>
      <c r="S258" s="151">
        <v>0</v>
      </c>
      <c r="T258" s="152">
        <f>S258*H258</f>
        <v>0</v>
      </c>
      <c r="U258" s="32"/>
      <c r="V258" s="32"/>
      <c r="W258" s="32"/>
      <c r="X258" s="32"/>
      <c r="Y258" s="32"/>
      <c r="Z258" s="32"/>
      <c r="AA258" s="32"/>
      <c r="AB258" s="32"/>
      <c r="AC258" s="32"/>
      <c r="AD258" s="32"/>
      <c r="AE258" s="32"/>
      <c r="AR258" s="153" t="s">
        <v>222</v>
      </c>
      <c r="AT258" s="153" t="s">
        <v>146</v>
      </c>
      <c r="AU258" s="153" t="s">
        <v>86</v>
      </c>
      <c r="AY258" s="17" t="s">
        <v>143</v>
      </c>
      <c r="BE258" s="154">
        <f>IF(N258="základní",J258,0)</f>
        <v>0</v>
      </c>
      <c r="BF258" s="154">
        <f>IF(N258="snížená",J258,0)</f>
        <v>0</v>
      </c>
      <c r="BG258" s="154">
        <f>IF(N258="zákl. přenesená",J258,0)</f>
        <v>0</v>
      </c>
      <c r="BH258" s="154">
        <f>IF(N258="sníž. přenesená",J258,0)</f>
        <v>0</v>
      </c>
      <c r="BI258" s="154">
        <f>IF(N258="nulová",J258,0)</f>
        <v>0</v>
      </c>
      <c r="BJ258" s="17" t="s">
        <v>84</v>
      </c>
      <c r="BK258" s="154">
        <f>ROUND(I258*H258,2)</f>
        <v>0</v>
      </c>
      <c r="BL258" s="17" t="s">
        <v>222</v>
      </c>
      <c r="BM258" s="153" t="s">
        <v>429</v>
      </c>
    </row>
    <row r="259" spans="1:65" s="13" customFormat="1">
      <c r="B259" s="155"/>
      <c r="D259" s="156" t="s">
        <v>151</v>
      </c>
      <c r="E259" s="157" t="s">
        <v>1</v>
      </c>
      <c r="F259" s="158" t="s">
        <v>430</v>
      </c>
      <c r="H259" s="159">
        <v>6.5650000000000004</v>
      </c>
      <c r="I259" s="160"/>
      <c r="L259" s="155"/>
      <c r="M259" s="161"/>
      <c r="N259" s="162"/>
      <c r="O259" s="162"/>
      <c r="P259" s="162"/>
      <c r="Q259" s="162"/>
      <c r="R259" s="162"/>
      <c r="S259" s="162"/>
      <c r="T259" s="163"/>
      <c r="AT259" s="157" t="s">
        <v>151</v>
      </c>
      <c r="AU259" s="157" t="s">
        <v>86</v>
      </c>
      <c r="AV259" s="13" t="s">
        <v>86</v>
      </c>
      <c r="AW259" s="13" t="s">
        <v>32</v>
      </c>
      <c r="AX259" s="13" t="s">
        <v>84</v>
      </c>
      <c r="AY259" s="157" t="s">
        <v>143</v>
      </c>
    </row>
    <row r="260" spans="1:65" s="2" customFormat="1" ht="24.25" customHeight="1">
      <c r="A260" s="32"/>
      <c r="B260" s="140"/>
      <c r="C260" s="141" t="s">
        <v>431</v>
      </c>
      <c r="D260" s="141" t="s">
        <v>146</v>
      </c>
      <c r="E260" s="142" t="s">
        <v>432</v>
      </c>
      <c r="F260" s="143" t="s">
        <v>433</v>
      </c>
      <c r="G260" s="144" t="s">
        <v>256</v>
      </c>
      <c r="H260" s="145">
        <v>1.6</v>
      </c>
      <c r="I260" s="146"/>
      <c r="J260" s="147">
        <f>ROUND(I260*H260,2)</f>
        <v>0</v>
      </c>
      <c r="K260" s="148"/>
      <c r="L260" s="33"/>
      <c r="M260" s="149" t="s">
        <v>1</v>
      </c>
      <c r="N260" s="150" t="s">
        <v>41</v>
      </c>
      <c r="O260" s="58"/>
      <c r="P260" s="151">
        <f>O260*H260</f>
        <v>0</v>
      </c>
      <c r="Q260" s="151">
        <v>1.451E-2</v>
      </c>
      <c r="R260" s="151">
        <f>Q260*H260</f>
        <v>2.3216000000000001E-2</v>
      </c>
      <c r="S260" s="151">
        <v>0</v>
      </c>
      <c r="T260" s="152">
        <f>S260*H260</f>
        <v>0</v>
      </c>
      <c r="U260" s="32"/>
      <c r="V260" s="32"/>
      <c r="W260" s="32"/>
      <c r="X260" s="32"/>
      <c r="Y260" s="32"/>
      <c r="Z260" s="32"/>
      <c r="AA260" s="32"/>
      <c r="AB260" s="32"/>
      <c r="AC260" s="32"/>
      <c r="AD260" s="32"/>
      <c r="AE260" s="32"/>
      <c r="AR260" s="153" t="s">
        <v>222</v>
      </c>
      <c r="AT260" s="153" t="s">
        <v>146</v>
      </c>
      <c r="AU260" s="153" t="s">
        <v>86</v>
      </c>
      <c r="AY260" s="17" t="s">
        <v>143</v>
      </c>
      <c r="BE260" s="154">
        <f>IF(N260="základní",J260,0)</f>
        <v>0</v>
      </c>
      <c r="BF260" s="154">
        <f>IF(N260="snížená",J260,0)</f>
        <v>0</v>
      </c>
      <c r="BG260" s="154">
        <f>IF(N260="zákl. přenesená",J260,0)</f>
        <v>0</v>
      </c>
      <c r="BH260" s="154">
        <f>IF(N260="sníž. přenesená",J260,0)</f>
        <v>0</v>
      </c>
      <c r="BI260" s="154">
        <f>IF(N260="nulová",J260,0)</f>
        <v>0</v>
      </c>
      <c r="BJ260" s="17" t="s">
        <v>84</v>
      </c>
      <c r="BK260" s="154">
        <f>ROUND(I260*H260,2)</f>
        <v>0</v>
      </c>
      <c r="BL260" s="17" t="s">
        <v>222</v>
      </c>
      <c r="BM260" s="153" t="s">
        <v>434</v>
      </c>
    </row>
    <row r="261" spans="1:65" s="13" customFormat="1">
      <c r="B261" s="155"/>
      <c r="D261" s="156" t="s">
        <v>151</v>
      </c>
      <c r="E261" s="157" t="s">
        <v>1</v>
      </c>
      <c r="F261" s="158" t="s">
        <v>412</v>
      </c>
      <c r="H261" s="159">
        <v>1.6</v>
      </c>
      <c r="I261" s="160"/>
      <c r="L261" s="155"/>
      <c r="M261" s="161"/>
      <c r="N261" s="162"/>
      <c r="O261" s="162"/>
      <c r="P261" s="162"/>
      <c r="Q261" s="162"/>
      <c r="R261" s="162"/>
      <c r="S261" s="162"/>
      <c r="T261" s="163"/>
      <c r="AT261" s="157" t="s">
        <v>151</v>
      </c>
      <c r="AU261" s="157" t="s">
        <v>86</v>
      </c>
      <c r="AV261" s="13" t="s">
        <v>86</v>
      </c>
      <c r="AW261" s="13" t="s">
        <v>32</v>
      </c>
      <c r="AX261" s="13" t="s">
        <v>84</v>
      </c>
      <c r="AY261" s="157" t="s">
        <v>143</v>
      </c>
    </row>
    <row r="262" spans="1:65" s="2" customFormat="1" ht="21.75" customHeight="1">
      <c r="A262" s="32"/>
      <c r="B262" s="140"/>
      <c r="C262" s="141" t="s">
        <v>435</v>
      </c>
      <c r="D262" s="141" t="s">
        <v>146</v>
      </c>
      <c r="E262" s="142" t="s">
        <v>436</v>
      </c>
      <c r="F262" s="143" t="s">
        <v>437</v>
      </c>
      <c r="G262" s="144" t="s">
        <v>158</v>
      </c>
      <c r="H262" s="145">
        <v>60.515000000000001</v>
      </c>
      <c r="I262" s="146"/>
      <c r="J262" s="147">
        <f>ROUND(I262*H262,2)</f>
        <v>0</v>
      </c>
      <c r="K262" s="148"/>
      <c r="L262" s="33"/>
      <c r="M262" s="149" t="s">
        <v>1</v>
      </c>
      <c r="N262" s="150" t="s">
        <v>41</v>
      </c>
      <c r="O262" s="58"/>
      <c r="P262" s="151">
        <f>O262*H262</f>
        <v>0</v>
      </c>
      <c r="Q262" s="151">
        <v>7.7999999999999999E-4</v>
      </c>
      <c r="R262" s="151">
        <f>Q262*H262</f>
        <v>4.7201699999999999E-2</v>
      </c>
      <c r="S262" s="151">
        <v>0</v>
      </c>
      <c r="T262" s="152">
        <f>S262*H262</f>
        <v>0</v>
      </c>
      <c r="U262" s="32"/>
      <c r="V262" s="32"/>
      <c r="W262" s="32"/>
      <c r="X262" s="32"/>
      <c r="Y262" s="32"/>
      <c r="Z262" s="32"/>
      <c r="AA262" s="32"/>
      <c r="AB262" s="32"/>
      <c r="AC262" s="32"/>
      <c r="AD262" s="32"/>
      <c r="AE262" s="32"/>
      <c r="AR262" s="153" t="s">
        <v>222</v>
      </c>
      <c r="AT262" s="153" t="s">
        <v>146</v>
      </c>
      <c r="AU262" s="153" t="s">
        <v>86</v>
      </c>
      <c r="AY262" s="17" t="s">
        <v>143</v>
      </c>
      <c r="BE262" s="154">
        <f>IF(N262="základní",J262,0)</f>
        <v>0</v>
      </c>
      <c r="BF262" s="154">
        <f>IF(N262="snížená",J262,0)</f>
        <v>0</v>
      </c>
      <c r="BG262" s="154">
        <f>IF(N262="zákl. přenesená",J262,0)</f>
        <v>0</v>
      </c>
      <c r="BH262" s="154">
        <f>IF(N262="sníž. přenesená",J262,0)</f>
        <v>0</v>
      </c>
      <c r="BI262" s="154">
        <f>IF(N262="nulová",J262,0)</f>
        <v>0</v>
      </c>
      <c r="BJ262" s="17" t="s">
        <v>84</v>
      </c>
      <c r="BK262" s="154">
        <f>ROUND(I262*H262,2)</f>
        <v>0</v>
      </c>
      <c r="BL262" s="17" t="s">
        <v>222</v>
      </c>
      <c r="BM262" s="153" t="s">
        <v>438</v>
      </c>
    </row>
    <row r="263" spans="1:65" s="2" customFormat="1" ht="33" customHeight="1">
      <c r="A263" s="32"/>
      <c r="B263" s="140"/>
      <c r="C263" s="141" t="s">
        <v>439</v>
      </c>
      <c r="D263" s="141" t="s">
        <v>146</v>
      </c>
      <c r="E263" s="142" t="s">
        <v>440</v>
      </c>
      <c r="F263" s="143" t="s">
        <v>441</v>
      </c>
      <c r="G263" s="144" t="s">
        <v>158</v>
      </c>
      <c r="H263" s="145">
        <v>60.515000000000001</v>
      </c>
      <c r="I263" s="146"/>
      <c r="J263" s="147">
        <f>ROUND(I263*H263,2)</f>
        <v>0</v>
      </c>
      <c r="K263" s="148"/>
      <c r="L263" s="33"/>
      <c r="M263" s="149" t="s">
        <v>1</v>
      </c>
      <c r="N263" s="150" t="s">
        <v>41</v>
      </c>
      <c r="O263" s="58"/>
      <c r="P263" s="151">
        <f>O263*H263</f>
        <v>0</v>
      </c>
      <c r="Q263" s="151">
        <v>0</v>
      </c>
      <c r="R263" s="151">
        <f>Q263*H263</f>
        <v>0</v>
      </c>
      <c r="S263" s="151">
        <v>0</v>
      </c>
      <c r="T263" s="152">
        <f>S263*H263</f>
        <v>0</v>
      </c>
      <c r="U263" s="32"/>
      <c r="V263" s="32"/>
      <c r="W263" s="32"/>
      <c r="X263" s="32"/>
      <c r="Y263" s="32"/>
      <c r="Z263" s="32"/>
      <c r="AA263" s="32"/>
      <c r="AB263" s="32"/>
      <c r="AC263" s="32"/>
      <c r="AD263" s="32"/>
      <c r="AE263" s="32"/>
      <c r="AR263" s="153" t="s">
        <v>222</v>
      </c>
      <c r="AT263" s="153" t="s">
        <v>146</v>
      </c>
      <c r="AU263" s="153" t="s">
        <v>86</v>
      </c>
      <c r="AY263" s="17" t="s">
        <v>143</v>
      </c>
      <c r="BE263" s="154">
        <f>IF(N263="základní",J263,0)</f>
        <v>0</v>
      </c>
      <c r="BF263" s="154">
        <f>IF(N263="snížená",J263,0)</f>
        <v>0</v>
      </c>
      <c r="BG263" s="154">
        <f>IF(N263="zákl. přenesená",J263,0)</f>
        <v>0</v>
      </c>
      <c r="BH263" s="154">
        <f>IF(N263="sníž. přenesená",J263,0)</f>
        <v>0</v>
      </c>
      <c r="BI263" s="154">
        <f>IF(N263="nulová",J263,0)</f>
        <v>0</v>
      </c>
      <c r="BJ263" s="17" t="s">
        <v>84</v>
      </c>
      <c r="BK263" s="154">
        <f>ROUND(I263*H263,2)</f>
        <v>0</v>
      </c>
      <c r="BL263" s="17" t="s">
        <v>222</v>
      </c>
      <c r="BM263" s="153" t="s">
        <v>442</v>
      </c>
    </row>
    <row r="264" spans="1:65" s="2" customFormat="1" ht="24.25" customHeight="1">
      <c r="A264" s="32"/>
      <c r="B264" s="140"/>
      <c r="C264" s="179" t="s">
        <v>443</v>
      </c>
      <c r="D264" s="179" t="s">
        <v>272</v>
      </c>
      <c r="E264" s="180" t="s">
        <v>378</v>
      </c>
      <c r="F264" s="181" t="s">
        <v>379</v>
      </c>
      <c r="G264" s="182" t="s">
        <v>158</v>
      </c>
      <c r="H264" s="183">
        <v>66.566999999999993</v>
      </c>
      <c r="I264" s="184"/>
      <c r="J264" s="185">
        <f>ROUND(I264*H264,2)</f>
        <v>0</v>
      </c>
      <c r="K264" s="186"/>
      <c r="L264" s="187"/>
      <c r="M264" s="188" t="s">
        <v>1</v>
      </c>
      <c r="N264" s="189" t="s">
        <v>41</v>
      </c>
      <c r="O264" s="58"/>
      <c r="P264" s="151">
        <f>O264*H264</f>
        <v>0</v>
      </c>
      <c r="Q264" s="151">
        <v>5.0000000000000001E-4</v>
      </c>
      <c r="R264" s="151">
        <f>Q264*H264</f>
        <v>3.3283500000000001E-2</v>
      </c>
      <c r="S264" s="151">
        <v>0</v>
      </c>
      <c r="T264" s="152">
        <f>S264*H264</f>
        <v>0</v>
      </c>
      <c r="U264" s="32"/>
      <c r="V264" s="32"/>
      <c r="W264" s="32"/>
      <c r="X264" s="32"/>
      <c r="Y264" s="32"/>
      <c r="Z264" s="32"/>
      <c r="AA264" s="32"/>
      <c r="AB264" s="32"/>
      <c r="AC264" s="32"/>
      <c r="AD264" s="32"/>
      <c r="AE264" s="32"/>
      <c r="AR264" s="153" t="s">
        <v>275</v>
      </c>
      <c r="AT264" s="153" t="s">
        <v>272</v>
      </c>
      <c r="AU264" s="153" t="s">
        <v>86</v>
      </c>
      <c r="AY264" s="17" t="s">
        <v>143</v>
      </c>
      <c r="BE264" s="154">
        <f>IF(N264="základní",J264,0)</f>
        <v>0</v>
      </c>
      <c r="BF264" s="154">
        <f>IF(N264="snížená",J264,0)</f>
        <v>0</v>
      </c>
      <c r="BG264" s="154">
        <f>IF(N264="zákl. přenesená",J264,0)</f>
        <v>0</v>
      </c>
      <c r="BH264" s="154">
        <f>IF(N264="sníž. přenesená",J264,0)</f>
        <v>0</v>
      </c>
      <c r="BI264" s="154">
        <f>IF(N264="nulová",J264,0)</f>
        <v>0</v>
      </c>
      <c r="BJ264" s="17" t="s">
        <v>84</v>
      </c>
      <c r="BK264" s="154">
        <f>ROUND(I264*H264,2)</f>
        <v>0</v>
      </c>
      <c r="BL264" s="17" t="s">
        <v>222</v>
      </c>
      <c r="BM264" s="153" t="s">
        <v>444</v>
      </c>
    </row>
    <row r="265" spans="1:65" s="13" customFormat="1">
      <c r="B265" s="155"/>
      <c r="D265" s="156" t="s">
        <v>151</v>
      </c>
      <c r="F265" s="158" t="s">
        <v>297</v>
      </c>
      <c r="H265" s="159">
        <v>66.566999999999993</v>
      </c>
      <c r="I265" s="160"/>
      <c r="L265" s="155"/>
      <c r="M265" s="161"/>
      <c r="N265" s="162"/>
      <c r="O265" s="162"/>
      <c r="P265" s="162"/>
      <c r="Q265" s="162"/>
      <c r="R265" s="162"/>
      <c r="S265" s="162"/>
      <c r="T265" s="163"/>
      <c r="AT265" s="157" t="s">
        <v>151</v>
      </c>
      <c r="AU265" s="157" t="s">
        <v>86</v>
      </c>
      <c r="AV265" s="13" t="s">
        <v>86</v>
      </c>
      <c r="AW265" s="13" t="s">
        <v>3</v>
      </c>
      <c r="AX265" s="13" t="s">
        <v>84</v>
      </c>
      <c r="AY265" s="157" t="s">
        <v>143</v>
      </c>
    </row>
    <row r="266" spans="1:65" s="2" customFormat="1" ht="24.25" customHeight="1">
      <c r="A266" s="32"/>
      <c r="B266" s="140"/>
      <c r="C266" s="141" t="s">
        <v>445</v>
      </c>
      <c r="D266" s="141" t="s">
        <v>146</v>
      </c>
      <c r="E266" s="142" t="s">
        <v>446</v>
      </c>
      <c r="F266" s="143" t="s">
        <v>447</v>
      </c>
      <c r="G266" s="144" t="s">
        <v>256</v>
      </c>
      <c r="H266" s="145">
        <v>5.6639999999999997</v>
      </c>
      <c r="I266" s="146"/>
      <c r="J266" s="147">
        <f>ROUND(I266*H266,2)</f>
        <v>0</v>
      </c>
      <c r="K266" s="148"/>
      <c r="L266" s="33"/>
      <c r="M266" s="149" t="s">
        <v>1</v>
      </c>
      <c r="N266" s="150" t="s">
        <v>41</v>
      </c>
      <c r="O266" s="58"/>
      <c r="P266" s="151">
        <f>O266*H266</f>
        <v>0</v>
      </c>
      <c r="Q266" s="151">
        <v>0</v>
      </c>
      <c r="R266" s="151">
        <f>Q266*H266</f>
        <v>0</v>
      </c>
      <c r="S266" s="151">
        <v>1.84E-2</v>
      </c>
      <c r="T266" s="152">
        <f>S266*H266</f>
        <v>0.10421759999999999</v>
      </c>
      <c r="U266" s="32"/>
      <c r="V266" s="32"/>
      <c r="W266" s="32"/>
      <c r="X266" s="32"/>
      <c r="Y266" s="32"/>
      <c r="Z266" s="32"/>
      <c r="AA266" s="32"/>
      <c r="AB266" s="32"/>
      <c r="AC266" s="32"/>
      <c r="AD266" s="32"/>
      <c r="AE266" s="32"/>
      <c r="AR266" s="153" t="s">
        <v>222</v>
      </c>
      <c r="AT266" s="153" t="s">
        <v>146</v>
      </c>
      <c r="AU266" s="153" t="s">
        <v>86</v>
      </c>
      <c r="AY266" s="17" t="s">
        <v>143</v>
      </c>
      <c r="BE266" s="154">
        <f>IF(N266="základní",J266,0)</f>
        <v>0</v>
      </c>
      <c r="BF266" s="154">
        <f>IF(N266="snížená",J266,0)</f>
        <v>0</v>
      </c>
      <c r="BG266" s="154">
        <f>IF(N266="zákl. přenesená",J266,0)</f>
        <v>0</v>
      </c>
      <c r="BH266" s="154">
        <f>IF(N266="sníž. přenesená",J266,0)</f>
        <v>0</v>
      </c>
      <c r="BI266" s="154">
        <f>IF(N266="nulová",J266,0)</f>
        <v>0</v>
      </c>
      <c r="BJ266" s="17" t="s">
        <v>84</v>
      </c>
      <c r="BK266" s="154">
        <f>ROUND(I266*H266,2)</f>
        <v>0</v>
      </c>
      <c r="BL266" s="17" t="s">
        <v>222</v>
      </c>
      <c r="BM266" s="153" t="s">
        <v>448</v>
      </c>
    </row>
    <row r="267" spans="1:65" s="13" customFormat="1">
      <c r="B267" s="155"/>
      <c r="D267" s="156" t="s">
        <v>151</v>
      </c>
      <c r="E267" s="157" t="s">
        <v>1</v>
      </c>
      <c r="F267" s="158" t="s">
        <v>449</v>
      </c>
      <c r="H267" s="159">
        <v>5.6639999999999997</v>
      </c>
      <c r="I267" s="160"/>
      <c r="L267" s="155"/>
      <c r="M267" s="161"/>
      <c r="N267" s="162"/>
      <c r="O267" s="162"/>
      <c r="P267" s="162"/>
      <c r="Q267" s="162"/>
      <c r="R267" s="162"/>
      <c r="S267" s="162"/>
      <c r="T267" s="163"/>
      <c r="AT267" s="157" t="s">
        <v>151</v>
      </c>
      <c r="AU267" s="157" t="s">
        <v>86</v>
      </c>
      <c r="AV267" s="13" t="s">
        <v>86</v>
      </c>
      <c r="AW267" s="13" t="s">
        <v>32</v>
      </c>
      <c r="AX267" s="13" t="s">
        <v>84</v>
      </c>
      <c r="AY267" s="157" t="s">
        <v>143</v>
      </c>
    </row>
    <row r="268" spans="1:65" s="2" customFormat="1" ht="33" customHeight="1">
      <c r="A268" s="32"/>
      <c r="B268" s="140"/>
      <c r="C268" s="141" t="s">
        <v>450</v>
      </c>
      <c r="D268" s="141" t="s">
        <v>146</v>
      </c>
      <c r="E268" s="142" t="s">
        <v>451</v>
      </c>
      <c r="F268" s="143" t="s">
        <v>452</v>
      </c>
      <c r="G268" s="144" t="s">
        <v>256</v>
      </c>
      <c r="H268" s="145">
        <v>5.6639999999999997</v>
      </c>
      <c r="I268" s="146"/>
      <c r="J268" s="147">
        <f>ROUND(I268*H268,2)</f>
        <v>0</v>
      </c>
      <c r="K268" s="148"/>
      <c r="L268" s="33"/>
      <c r="M268" s="149" t="s">
        <v>1</v>
      </c>
      <c r="N268" s="150" t="s">
        <v>41</v>
      </c>
      <c r="O268" s="58"/>
      <c r="P268" s="151">
        <f>O268*H268</f>
        <v>0</v>
      </c>
      <c r="Q268" s="151">
        <v>3.1660000000000001E-2</v>
      </c>
      <c r="R268" s="151">
        <f>Q268*H268</f>
        <v>0.17932223999999999</v>
      </c>
      <c r="S268" s="151">
        <v>0</v>
      </c>
      <c r="T268" s="152">
        <f>S268*H268</f>
        <v>0</v>
      </c>
      <c r="U268" s="32"/>
      <c r="V268" s="32"/>
      <c r="W268" s="32"/>
      <c r="X268" s="32"/>
      <c r="Y268" s="32"/>
      <c r="Z268" s="32"/>
      <c r="AA268" s="32"/>
      <c r="AB268" s="32"/>
      <c r="AC268" s="32"/>
      <c r="AD268" s="32"/>
      <c r="AE268" s="32"/>
      <c r="AR268" s="153" t="s">
        <v>222</v>
      </c>
      <c r="AT268" s="153" t="s">
        <v>146</v>
      </c>
      <c r="AU268" s="153" t="s">
        <v>86</v>
      </c>
      <c r="AY268" s="17" t="s">
        <v>143</v>
      </c>
      <c r="BE268" s="154">
        <f>IF(N268="základní",J268,0)</f>
        <v>0</v>
      </c>
      <c r="BF268" s="154">
        <f>IF(N268="snížená",J268,0)</f>
        <v>0</v>
      </c>
      <c r="BG268" s="154">
        <f>IF(N268="zákl. přenesená",J268,0)</f>
        <v>0</v>
      </c>
      <c r="BH268" s="154">
        <f>IF(N268="sníž. přenesená",J268,0)</f>
        <v>0</v>
      </c>
      <c r="BI268" s="154">
        <f>IF(N268="nulová",J268,0)</f>
        <v>0</v>
      </c>
      <c r="BJ268" s="17" t="s">
        <v>84</v>
      </c>
      <c r="BK268" s="154">
        <f>ROUND(I268*H268,2)</f>
        <v>0</v>
      </c>
      <c r="BL268" s="17" t="s">
        <v>222</v>
      </c>
      <c r="BM268" s="153" t="s">
        <v>453</v>
      </c>
    </row>
    <row r="269" spans="1:65" s="13" customFormat="1">
      <c r="B269" s="155"/>
      <c r="D269" s="156" t="s">
        <v>151</v>
      </c>
      <c r="E269" s="157" t="s">
        <v>1</v>
      </c>
      <c r="F269" s="158" t="s">
        <v>454</v>
      </c>
      <c r="H269" s="159">
        <v>5.6639999999999997</v>
      </c>
      <c r="I269" s="160"/>
      <c r="L269" s="155"/>
      <c r="M269" s="161"/>
      <c r="N269" s="162"/>
      <c r="O269" s="162"/>
      <c r="P269" s="162"/>
      <c r="Q269" s="162"/>
      <c r="R269" s="162"/>
      <c r="S269" s="162"/>
      <c r="T269" s="163"/>
      <c r="AT269" s="157" t="s">
        <v>151</v>
      </c>
      <c r="AU269" s="157" t="s">
        <v>86</v>
      </c>
      <c r="AV269" s="13" t="s">
        <v>86</v>
      </c>
      <c r="AW269" s="13" t="s">
        <v>32</v>
      </c>
      <c r="AX269" s="13" t="s">
        <v>84</v>
      </c>
      <c r="AY269" s="157" t="s">
        <v>143</v>
      </c>
    </row>
    <row r="270" spans="1:65" s="2" customFormat="1" ht="24.25" customHeight="1">
      <c r="A270" s="32"/>
      <c r="B270" s="140"/>
      <c r="C270" s="141" t="s">
        <v>455</v>
      </c>
      <c r="D270" s="141" t="s">
        <v>146</v>
      </c>
      <c r="E270" s="142" t="s">
        <v>456</v>
      </c>
      <c r="F270" s="143" t="s">
        <v>457</v>
      </c>
      <c r="G270" s="144" t="s">
        <v>357</v>
      </c>
      <c r="H270" s="190"/>
      <c r="I270" s="146"/>
      <c r="J270" s="147">
        <f>ROUND(I270*H270,2)</f>
        <v>0</v>
      </c>
      <c r="K270" s="148"/>
      <c r="L270" s="33"/>
      <c r="M270" s="149" t="s">
        <v>1</v>
      </c>
      <c r="N270" s="150" t="s">
        <v>41</v>
      </c>
      <c r="O270" s="58"/>
      <c r="P270" s="151">
        <f>O270*H270</f>
        <v>0</v>
      </c>
      <c r="Q270" s="151">
        <v>0</v>
      </c>
      <c r="R270" s="151">
        <f>Q270*H270</f>
        <v>0</v>
      </c>
      <c r="S270" s="151">
        <v>0</v>
      </c>
      <c r="T270" s="152">
        <f>S270*H270</f>
        <v>0</v>
      </c>
      <c r="U270" s="32"/>
      <c r="V270" s="32"/>
      <c r="W270" s="32"/>
      <c r="X270" s="32"/>
      <c r="Y270" s="32"/>
      <c r="Z270" s="32"/>
      <c r="AA270" s="32"/>
      <c r="AB270" s="32"/>
      <c r="AC270" s="32"/>
      <c r="AD270" s="32"/>
      <c r="AE270" s="32"/>
      <c r="AR270" s="153" t="s">
        <v>222</v>
      </c>
      <c r="AT270" s="153" t="s">
        <v>146</v>
      </c>
      <c r="AU270" s="153" t="s">
        <v>86</v>
      </c>
      <c r="AY270" s="17" t="s">
        <v>143</v>
      </c>
      <c r="BE270" s="154">
        <f>IF(N270="základní",J270,0)</f>
        <v>0</v>
      </c>
      <c r="BF270" s="154">
        <f>IF(N270="snížená",J270,0)</f>
        <v>0</v>
      </c>
      <c r="BG270" s="154">
        <f>IF(N270="zákl. přenesená",J270,0)</f>
        <v>0</v>
      </c>
      <c r="BH270" s="154">
        <f>IF(N270="sníž. přenesená",J270,0)</f>
        <v>0</v>
      </c>
      <c r="BI270" s="154">
        <f>IF(N270="nulová",J270,0)</f>
        <v>0</v>
      </c>
      <c r="BJ270" s="17" t="s">
        <v>84</v>
      </c>
      <c r="BK270" s="154">
        <f>ROUND(I270*H270,2)</f>
        <v>0</v>
      </c>
      <c r="BL270" s="17" t="s">
        <v>222</v>
      </c>
      <c r="BM270" s="153" t="s">
        <v>458</v>
      </c>
    </row>
    <row r="271" spans="1:65" s="12" customFormat="1" ht="20.9" customHeight="1">
      <c r="B271" s="127"/>
      <c r="D271" s="128" t="s">
        <v>75</v>
      </c>
      <c r="E271" s="138" t="s">
        <v>459</v>
      </c>
      <c r="F271" s="138" t="s">
        <v>460</v>
      </c>
      <c r="I271" s="130"/>
      <c r="J271" s="139">
        <f>BK271</f>
        <v>0</v>
      </c>
      <c r="L271" s="127"/>
      <c r="M271" s="132"/>
      <c r="N271" s="133"/>
      <c r="O271" s="133"/>
      <c r="P271" s="134">
        <f>SUM(P272:P279)</f>
        <v>0</v>
      </c>
      <c r="Q271" s="133"/>
      <c r="R271" s="134">
        <f>SUM(R272:R279)</f>
        <v>8.6440550000000005E-2</v>
      </c>
      <c r="S271" s="133"/>
      <c r="T271" s="135">
        <f>SUM(T272:T279)</f>
        <v>0</v>
      </c>
      <c r="AR271" s="128" t="s">
        <v>86</v>
      </c>
      <c r="AT271" s="136" t="s">
        <v>75</v>
      </c>
      <c r="AU271" s="136" t="s">
        <v>86</v>
      </c>
      <c r="AY271" s="128" t="s">
        <v>143</v>
      </c>
      <c r="BK271" s="137">
        <f>SUM(BK272:BK279)</f>
        <v>0</v>
      </c>
    </row>
    <row r="272" spans="1:65" s="2" customFormat="1" ht="24.25" customHeight="1">
      <c r="A272" s="32"/>
      <c r="B272" s="140"/>
      <c r="C272" s="141" t="s">
        <v>461</v>
      </c>
      <c r="D272" s="141" t="s">
        <v>146</v>
      </c>
      <c r="E272" s="142" t="s">
        <v>462</v>
      </c>
      <c r="F272" s="143" t="s">
        <v>463</v>
      </c>
      <c r="G272" s="144" t="s">
        <v>158</v>
      </c>
      <c r="H272" s="145">
        <v>221.965</v>
      </c>
      <c r="I272" s="146"/>
      <c r="J272" s="147">
        <f>ROUND(I272*H272,2)</f>
        <v>0</v>
      </c>
      <c r="K272" s="148"/>
      <c r="L272" s="33"/>
      <c r="M272" s="149" t="s">
        <v>1</v>
      </c>
      <c r="N272" s="150" t="s">
        <v>41</v>
      </c>
      <c r="O272" s="58"/>
      <c r="P272" s="151">
        <f>O272*H272</f>
        <v>0</v>
      </c>
      <c r="Q272" s="151">
        <v>2.2000000000000001E-4</v>
      </c>
      <c r="R272" s="151">
        <f>Q272*H272</f>
        <v>4.8832300000000002E-2</v>
      </c>
      <c r="S272" s="151">
        <v>0</v>
      </c>
      <c r="T272" s="152">
        <f>S272*H272</f>
        <v>0</v>
      </c>
      <c r="U272" s="32"/>
      <c r="V272" s="32"/>
      <c r="W272" s="32"/>
      <c r="X272" s="32"/>
      <c r="Y272" s="32"/>
      <c r="Z272" s="32"/>
      <c r="AA272" s="32"/>
      <c r="AB272" s="32"/>
      <c r="AC272" s="32"/>
      <c r="AD272" s="32"/>
      <c r="AE272" s="32"/>
      <c r="AR272" s="153" t="s">
        <v>222</v>
      </c>
      <c r="AT272" s="153" t="s">
        <v>146</v>
      </c>
      <c r="AU272" s="153" t="s">
        <v>161</v>
      </c>
      <c r="AY272" s="17" t="s">
        <v>143</v>
      </c>
      <c r="BE272" s="154">
        <f>IF(N272="základní",J272,0)</f>
        <v>0</v>
      </c>
      <c r="BF272" s="154">
        <f>IF(N272="snížená",J272,0)</f>
        <v>0</v>
      </c>
      <c r="BG272" s="154">
        <f>IF(N272="zákl. přenesená",J272,0)</f>
        <v>0</v>
      </c>
      <c r="BH272" s="154">
        <f>IF(N272="sníž. přenesená",J272,0)</f>
        <v>0</v>
      </c>
      <c r="BI272" s="154">
        <f>IF(N272="nulová",J272,0)</f>
        <v>0</v>
      </c>
      <c r="BJ272" s="17" t="s">
        <v>84</v>
      </c>
      <c r="BK272" s="154">
        <f>ROUND(I272*H272,2)</f>
        <v>0</v>
      </c>
      <c r="BL272" s="17" t="s">
        <v>222</v>
      </c>
      <c r="BM272" s="153" t="s">
        <v>464</v>
      </c>
    </row>
    <row r="273" spans="1:65" s="13" customFormat="1">
      <c r="B273" s="155"/>
      <c r="D273" s="156" t="s">
        <v>151</v>
      </c>
      <c r="E273" s="157" t="s">
        <v>1</v>
      </c>
      <c r="F273" s="158" t="s">
        <v>465</v>
      </c>
      <c r="H273" s="159">
        <v>143.06399999999999</v>
      </c>
      <c r="I273" s="160"/>
      <c r="L273" s="155"/>
      <c r="M273" s="161"/>
      <c r="N273" s="162"/>
      <c r="O273" s="162"/>
      <c r="P273" s="162"/>
      <c r="Q273" s="162"/>
      <c r="R273" s="162"/>
      <c r="S273" s="162"/>
      <c r="T273" s="163"/>
      <c r="AT273" s="157" t="s">
        <v>151</v>
      </c>
      <c r="AU273" s="157" t="s">
        <v>161</v>
      </c>
      <c r="AV273" s="13" t="s">
        <v>86</v>
      </c>
      <c r="AW273" s="13" t="s">
        <v>32</v>
      </c>
      <c r="AX273" s="13" t="s">
        <v>76</v>
      </c>
      <c r="AY273" s="157" t="s">
        <v>143</v>
      </c>
    </row>
    <row r="274" spans="1:65" s="13" customFormat="1">
      <c r="B274" s="155"/>
      <c r="D274" s="156" t="s">
        <v>151</v>
      </c>
      <c r="E274" s="157" t="s">
        <v>1</v>
      </c>
      <c r="F274" s="158" t="s">
        <v>466</v>
      </c>
      <c r="H274" s="159">
        <v>78.900999999999996</v>
      </c>
      <c r="I274" s="160"/>
      <c r="L274" s="155"/>
      <c r="M274" s="161"/>
      <c r="N274" s="162"/>
      <c r="O274" s="162"/>
      <c r="P274" s="162"/>
      <c r="Q274" s="162"/>
      <c r="R274" s="162"/>
      <c r="S274" s="162"/>
      <c r="T274" s="163"/>
      <c r="AT274" s="157" t="s">
        <v>151</v>
      </c>
      <c r="AU274" s="157" t="s">
        <v>161</v>
      </c>
      <c r="AV274" s="13" t="s">
        <v>86</v>
      </c>
      <c r="AW274" s="13" t="s">
        <v>32</v>
      </c>
      <c r="AX274" s="13" t="s">
        <v>76</v>
      </c>
      <c r="AY274" s="157" t="s">
        <v>143</v>
      </c>
    </row>
    <row r="275" spans="1:65" s="14" customFormat="1">
      <c r="B275" s="164"/>
      <c r="D275" s="156" t="s">
        <v>151</v>
      </c>
      <c r="E275" s="165" t="s">
        <v>1</v>
      </c>
      <c r="F275" s="166" t="s">
        <v>155</v>
      </c>
      <c r="H275" s="167">
        <v>221.965</v>
      </c>
      <c r="I275" s="168"/>
      <c r="L275" s="164"/>
      <c r="M275" s="169"/>
      <c r="N275" s="170"/>
      <c r="O275" s="170"/>
      <c r="P275" s="170"/>
      <c r="Q275" s="170"/>
      <c r="R275" s="170"/>
      <c r="S275" s="170"/>
      <c r="T275" s="171"/>
      <c r="AT275" s="165" t="s">
        <v>151</v>
      </c>
      <c r="AU275" s="165" t="s">
        <v>161</v>
      </c>
      <c r="AV275" s="14" t="s">
        <v>144</v>
      </c>
      <c r="AW275" s="14" t="s">
        <v>32</v>
      </c>
      <c r="AX275" s="14" t="s">
        <v>84</v>
      </c>
      <c r="AY275" s="165" t="s">
        <v>143</v>
      </c>
    </row>
    <row r="276" spans="1:65" s="2" customFormat="1" ht="24.25" customHeight="1">
      <c r="A276" s="32"/>
      <c r="B276" s="140"/>
      <c r="C276" s="141" t="s">
        <v>467</v>
      </c>
      <c r="D276" s="141" t="s">
        <v>146</v>
      </c>
      <c r="E276" s="142" t="s">
        <v>468</v>
      </c>
      <c r="F276" s="143" t="s">
        <v>469</v>
      </c>
      <c r="G276" s="144" t="s">
        <v>158</v>
      </c>
      <c r="H276" s="145">
        <v>150.43299999999999</v>
      </c>
      <c r="I276" s="146"/>
      <c r="J276" s="147">
        <f>ROUND(I276*H276,2)</f>
        <v>0</v>
      </c>
      <c r="K276" s="148"/>
      <c r="L276" s="33"/>
      <c r="M276" s="149" t="s">
        <v>1</v>
      </c>
      <c r="N276" s="150" t="s">
        <v>41</v>
      </c>
      <c r="O276" s="58"/>
      <c r="P276" s="151">
        <f>O276*H276</f>
        <v>0</v>
      </c>
      <c r="Q276" s="151">
        <v>2.5000000000000001E-4</v>
      </c>
      <c r="R276" s="151">
        <f>Q276*H276</f>
        <v>3.7608249999999996E-2</v>
      </c>
      <c r="S276" s="151">
        <v>0</v>
      </c>
      <c r="T276" s="152">
        <f>S276*H276</f>
        <v>0</v>
      </c>
      <c r="U276" s="32"/>
      <c r="V276" s="32"/>
      <c r="W276" s="32"/>
      <c r="X276" s="32"/>
      <c r="Y276" s="32"/>
      <c r="Z276" s="32"/>
      <c r="AA276" s="32"/>
      <c r="AB276" s="32"/>
      <c r="AC276" s="32"/>
      <c r="AD276" s="32"/>
      <c r="AE276" s="32"/>
      <c r="AR276" s="153" t="s">
        <v>222</v>
      </c>
      <c r="AT276" s="153" t="s">
        <v>146</v>
      </c>
      <c r="AU276" s="153" t="s">
        <v>161</v>
      </c>
      <c r="AY276" s="17" t="s">
        <v>143</v>
      </c>
      <c r="BE276" s="154">
        <f>IF(N276="základní",J276,0)</f>
        <v>0</v>
      </c>
      <c r="BF276" s="154">
        <f>IF(N276="snížená",J276,0)</f>
        <v>0</v>
      </c>
      <c r="BG276" s="154">
        <f>IF(N276="zákl. přenesená",J276,0)</f>
        <v>0</v>
      </c>
      <c r="BH276" s="154">
        <f>IF(N276="sníž. přenesená",J276,0)</f>
        <v>0</v>
      </c>
      <c r="BI276" s="154">
        <f>IF(N276="nulová",J276,0)</f>
        <v>0</v>
      </c>
      <c r="BJ276" s="17" t="s">
        <v>84</v>
      </c>
      <c r="BK276" s="154">
        <f>ROUND(I276*H276,2)</f>
        <v>0</v>
      </c>
      <c r="BL276" s="17" t="s">
        <v>222</v>
      </c>
      <c r="BM276" s="153" t="s">
        <v>470</v>
      </c>
    </row>
    <row r="277" spans="1:65" s="13" customFormat="1">
      <c r="B277" s="155"/>
      <c r="D277" s="156" t="s">
        <v>151</v>
      </c>
      <c r="E277" s="157" t="s">
        <v>1</v>
      </c>
      <c r="F277" s="158" t="s">
        <v>471</v>
      </c>
      <c r="H277" s="159">
        <v>71.531999999999996</v>
      </c>
      <c r="I277" s="160"/>
      <c r="L277" s="155"/>
      <c r="M277" s="161"/>
      <c r="N277" s="162"/>
      <c r="O277" s="162"/>
      <c r="P277" s="162"/>
      <c r="Q277" s="162"/>
      <c r="R277" s="162"/>
      <c r="S277" s="162"/>
      <c r="T277" s="163"/>
      <c r="AT277" s="157" t="s">
        <v>151</v>
      </c>
      <c r="AU277" s="157" t="s">
        <v>161</v>
      </c>
      <c r="AV277" s="13" t="s">
        <v>86</v>
      </c>
      <c r="AW277" s="13" t="s">
        <v>32</v>
      </c>
      <c r="AX277" s="13" t="s">
        <v>76</v>
      </c>
      <c r="AY277" s="157" t="s">
        <v>143</v>
      </c>
    </row>
    <row r="278" spans="1:65" s="13" customFormat="1">
      <c r="B278" s="155"/>
      <c r="D278" s="156" t="s">
        <v>151</v>
      </c>
      <c r="E278" s="157" t="s">
        <v>1</v>
      </c>
      <c r="F278" s="158" t="s">
        <v>466</v>
      </c>
      <c r="H278" s="159">
        <v>78.900999999999996</v>
      </c>
      <c r="I278" s="160"/>
      <c r="L278" s="155"/>
      <c r="M278" s="161"/>
      <c r="N278" s="162"/>
      <c r="O278" s="162"/>
      <c r="P278" s="162"/>
      <c r="Q278" s="162"/>
      <c r="R278" s="162"/>
      <c r="S278" s="162"/>
      <c r="T278" s="163"/>
      <c r="AT278" s="157" t="s">
        <v>151</v>
      </c>
      <c r="AU278" s="157" t="s">
        <v>161</v>
      </c>
      <c r="AV278" s="13" t="s">
        <v>86</v>
      </c>
      <c r="AW278" s="13" t="s">
        <v>32</v>
      </c>
      <c r="AX278" s="13" t="s">
        <v>76</v>
      </c>
      <c r="AY278" s="157" t="s">
        <v>143</v>
      </c>
    </row>
    <row r="279" spans="1:65" s="14" customFormat="1">
      <c r="B279" s="164"/>
      <c r="D279" s="156" t="s">
        <v>151</v>
      </c>
      <c r="E279" s="165" t="s">
        <v>1</v>
      </c>
      <c r="F279" s="166" t="s">
        <v>155</v>
      </c>
      <c r="H279" s="167">
        <v>150.43299999999999</v>
      </c>
      <c r="I279" s="168"/>
      <c r="L279" s="164"/>
      <c r="M279" s="169"/>
      <c r="N279" s="170"/>
      <c r="O279" s="170"/>
      <c r="P279" s="170"/>
      <c r="Q279" s="170"/>
      <c r="R279" s="170"/>
      <c r="S279" s="170"/>
      <c r="T279" s="171"/>
      <c r="AT279" s="165" t="s">
        <v>151</v>
      </c>
      <c r="AU279" s="165" t="s">
        <v>161</v>
      </c>
      <c r="AV279" s="14" t="s">
        <v>144</v>
      </c>
      <c r="AW279" s="14" t="s">
        <v>32</v>
      </c>
      <c r="AX279" s="14" t="s">
        <v>84</v>
      </c>
      <c r="AY279" s="165" t="s">
        <v>143</v>
      </c>
    </row>
    <row r="280" spans="1:65" s="12" customFormat="1" ht="25.9" customHeight="1">
      <c r="B280" s="127"/>
      <c r="D280" s="128" t="s">
        <v>75</v>
      </c>
      <c r="E280" s="129" t="s">
        <v>472</v>
      </c>
      <c r="F280" s="129" t="s">
        <v>473</v>
      </c>
      <c r="I280" s="130"/>
      <c r="J280" s="131">
        <f>BK280</f>
        <v>0</v>
      </c>
      <c r="L280" s="127"/>
      <c r="M280" s="132"/>
      <c r="N280" s="133"/>
      <c r="O280" s="133"/>
      <c r="P280" s="134">
        <f>P281+P283+P285+P287</f>
        <v>0</v>
      </c>
      <c r="Q280" s="133"/>
      <c r="R280" s="134">
        <f>R281+R283+R285+R287</f>
        <v>0</v>
      </c>
      <c r="S280" s="133"/>
      <c r="T280" s="135">
        <f>T281+T283+T285+T287</f>
        <v>0</v>
      </c>
      <c r="AR280" s="128" t="s">
        <v>172</v>
      </c>
      <c r="AT280" s="136" t="s">
        <v>75</v>
      </c>
      <c r="AU280" s="136" t="s">
        <v>76</v>
      </c>
      <c r="AY280" s="128" t="s">
        <v>143</v>
      </c>
      <c r="BK280" s="137">
        <f>BK281+BK283+BK285+BK287</f>
        <v>0</v>
      </c>
    </row>
    <row r="281" spans="1:65" s="12" customFormat="1" ht="22.9" customHeight="1">
      <c r="B281" s="127"/>
      <c r="D281" s="128" t="s">
        <v>75</v>
      </c>
      <c r="E281" s="138" t="s">
        <v>474</v>
      </c>
      <c r="F281" s="138" t="s">
        <v>475</v>
      </c>
      <c r="I281" s="130"/>
      <c r="J281" s="139">
        <f>BK281</f>
        <v>0</v>
      </c>
      <c r="L281" s="127"/>
      <c r="M281" s="132"/>
      <c r="N281" s="133"/>
      <c r="O281" s="133"/>
      <c r="P281" s="134">
        <f>P282</f>
        <v>0</v>
      </c>
      <c r="Q281" s="133"/>
      <c r="R281" s="134">
        <f>R282</f>
        <v>0</v>
      </c>
      <c r="S281" s="133"/>
      <c r="T281" s="135">
        <f>T282</f>
        <v>0</v>
      </c>
      <c r="AR281" s="128" t="s">
        <v>172</v>
      </c>
      <c r="AT281" s="136" t="s">
        <v>75</v>
      </c>
      <c r="AU281" s="136" t="s">
        <v>84</v>
      </c>
      <c r="AY281" s="128" t="s">
        <v>143</v>
      </c>
      <c r="BK281" s="137">
        <f>BK282</f>
        <v>0</v>
      </c>
    </row>
    <row r="282" spans="1:65" s="2" customFormat="1" ht="16.5" customHeight="1">
      <c r="A282" s="32"/>
      <c r="B282" s="140"/>
      <c r="C282" s="141" t="s">
        <v>476</v>
      </c>
      <c r="D282" s="141" t="s">
        <v>146</v>
      </c>
      <c r="E282" s="142" t="s">
        <v>477</v>
      </c>
      <c r="F282" s="143" t="s">
        <v>475</v>
      </c>
      <c r="G282" s="144" t="s">
        <v>200</v>
      </c>
      <c r="H282" s="145">
        <v>1</v>
      </c>
      <c r="I282" s="146"/>
      <c r="J282" s="147">
        <f>ROUND(I282*H282,2)</f>
        <v>0</v>
      </c>
      <c r="K282" s="148"/>
      <c r="L282" s="33"/>
      <c r="M282" s="149" t="s">
        <v>1</v>
      </c>
      <c r="N282" s="150" t="s">
        <v>41</v>
      </c>
      <c r="O282" s="58"/>
      <c r="P282" s="151">
        <f>O282*H282</f>
        <v>0</v>
      </c>
      <c r="Q282" s="151">
        <v>0</v>
      </c>
      <c r="R282" s="151">
        <f>Q282*H282</f>
        <v>0</v>
      </c>
      <c r="S282" s="151">
        <v>0</v>
      </c>
      <c r="T282" s="152">
        <f>S282*H282</f>
        <v>0</v>
      </c>
      <c r="U282" s="32"/>
      <c r="V282" s="32"/>
      <c r="W282" s="32"/>
      <c r="X282" s="32"/>
      <c r="Y282" s="32"/>
      <c r="Z282" s="32"/>
      <c r="AA282" s="32"/>
      <c r="AB282" s="32"/>
      <c r="AC282" s="32"/>
      <c r="AD282" s="32"/>
      <c r="AE282" s="32"/>
      <c r="AR282" s="153" t="s">
        <v>478</v>
      </c>
      <c r="AT282" s="153" t="s">
        <v>146</v>
      </c>
      <c r="AU282" s="153" t="s">
        <v>86</v>
      </c>
      <c r="AY282" s="17" t="s">
        <v>143</v>
      </c>
      <c r="BE282" s="154">
        <f>IF(N282="základní",J282,0)</f>
        <v>0</v>
      </c>
      <c r="BF282" s="154">
        <f>IF(N282="snížená",J282,0)</f>
        <v>0</v>
      </c>
      <c r="BG282" s="154">
        <f>IF(N282="zákl. přenesená",J282,0)</f>
        <v>0</v>
      </c>
      <c r="BH282" s="154">
        <f>IF(N282="sníž. přenesená",J282,0)</f>
        <v>0</v>
      </c>
      <c r="BI282" s="154">
        <f>IF(N282="nulová",J282,0)</f>
        <v>0</v>
      </c>
      <c r="BJ282" s="17" t="s">
        <v>84</v>
      </c>
      <c r="BK282" s="154">
        <f>ROUND(I282*H282,2)</f>
        <v>0</v>
      </c>
      <c r="BL282" s="17" t="s">
        <v>478</v>
      </c>
      <c r="BM282" s="153" t="s">
        <v>479</v>
      </c>
    </row>
    <row r="283" spans="1:65" s="12" customFormat="1" ht="22.9" customHeight="1">
      <c r="B283" s="127"/>
      <c r="D283" s="128" t="s">
        <v>75</v>
      </c>
      <c r="E283" s="138" t="s">
        <v>480</v>
      </c>
      <c r="F283" s="138" t="s">
        <v>481</v>
      </c>
      <c r="I283" s="130"/>
      <c r="J283" s="139">
        <f>BK283</f>
        <v>0</v>
      </c>
      <c r="L283" s="127"/>
      <c r="M283" s="132"/>
      <c r="N283" s="133"/>
      <c r="O283" s="133"/>
      <c r="P283" s="134">
        <f>P284</f>
        <v>0</v>
      </c>
      <c r="Q283" s="133"/>
      <c r="R283" s="134">
        <f>R284</f>
        <v>0</v>
      </c>
      <c r="S283" s="133"/>
      <c r="T283" s="135">
        <f>T284</f>
        <v>0</v>
      </c>
      <c r="AR283" s="128" t="s">
        <v>172</v>
      </c>
      <c r="AT283" s="136" t="s">
        <v>75</v>
      </c>
      <c r="AU283" s="136" t="s">
        <v>84</v>
      </c>
      <c r="AY283" s="128" t="s">
        <v>143</v>
      </c>
      <c r="BK283" s="137">
        <f>BK284</f>
        <v>0</v>
      </c>
    </row>
    <row r="284" spans="1:65" s="2" customFormat="1" ht="16.5" customHeight="1">
      <c r="A284" s="32"/>
      <c r="B284" s="140"/>
      <c r="C284" s="141" t="s">
        <v>482</v>
      </c>
      <c r="D284" s="141" t="s">
        <v>146</v>
      </c>
      <c r="E284" s="142" t="s">
        <v>483</v>
      </c>
      <c r="F284" s="143" t="s">
        <v>484</v>
      </c>
      <c r="G284" s="144" t="s">
        <v>200</v>
      </c>
      <c r="H284" s="145">
        <v>1</v>
      </c>
      <c r="I284" s="146"/>
      <c r="J284" s="147">
        <f>ROUND(I284*H284,2)</f>
        <v>0</v>
      </c>
      <c r="K284" s="148"/>
      <c r="L284" s="33"/>
      <c r="M284" s="149" t="s">
        <v>1</v>
      </c>
      <c r="N284" s="150" t="s">
        <v>41</v>
      </c>
      <c r="O284" s="58"/>
      <c r="P284" s="151">
        <f>O284*H284</f>
        <v>0</v>
      </c>
      <c r="Q284" s="151">
        <v>0</v>
      </c>
      <c r="R284" s="151">
        <f>Q284*H284</f>
        <v>0</v>
      </c>
      <c r="S284" s="151">
        <v>0</v>
      </c>
      <c r="T284" s="152">
        <f>S284*H284</f>
        <v>0</v>
      </c>
      <c r="U284" s="32"/>
      <c r="V284" s="32"/>
      <c r="W284" s="32"/>
      <c r="X284" s="32"/>
      <c r="Y284" s="32"/>
      <c r="Z284" s="32"/>
      <c r="AA284" s="32"/>
      <c r="AB284" s="32"/>
      <c r="AC284" s="32"/>
      <c r="AD284" s="32"/>
      <c r="AE284" s="32"/>
      <c r="AR284" s="153" t="s">
        <v>478</v>
      </c>
      <c r="AT284" s="153" t="s">
        <v>146</v>
      </c>
      <c r="AU284" s="153" t="s">
        <v>86</v>
      </c>
      <c r="AY284" s="17" t="s">
        <v>143</v>
      </c>
      <c r="BE284" s="154">
        <f>IF(N284="základní",J284,0)</f>
        <v>0</v>
      </c>
      <c r="BF284" s="154">
        <f>IF(N284="snížená",J284,0)</f>
        <v>0</v>
      </c>
      <c r="BG284" s="154">
        <f>IF(N284="zákl. přenesená",J284,0)</f>
        <v>0</v>
      </c>
      <c r="BH284" s="154">
        <f>IF(N284="sníž. přenesená",J284,0)</f>
        <v>0</v>
      </c>
      <c r="BI284" s="154">
        <f>IF(N284="nulová",J284,0)</f>
        <v>0</v>
      </c>
      <c r="BJ284" s="17" t="s">
        <v>84</v>
      </c>
      <c r="BK284" s="154">
        <f>ROUND(I284*H284,2)</f>
        <v>0</v>
      </c>
      <c r="BL284" s="17" t="s">
        <v>478</v>
      </c>
      <c r="BM284" s="153" t="s">
        <v>485</v>
      </c>
    </row>
    <row r="285" spans="1:65" s="12" customFormat="1" ht="22.9" customHeight="1">
      <c r="B285" s="127"/>
      <c r="D285" s="128" t="s">
        <v>75</v>
      </c>
      <c r="E285" s="138" t="s">
        <v>486</v>
      </c>
      <c r="F285" s="138" t="s">
        <v>487</v>
      </c>
      <c r="I285" s="130"/>
      <c r="J285" s="139">
        <f>BK285</f>
        <v>0</v>
      </c>
      <c r="L285" s="127"/>
      <c r="M285" s="132"/>
      <c r="N285" s="133"/>
      <c r="O285" s="133"/>
      <c r="P285" s="134">
        <f>P286</f>
        <v>0</v>
      </c>
      <c r="Q285" s="133"/>
      <c r="R285" s="134">
        <f>R286</f>
        <v>0</v>
      </c>
      <c r="S285" s="133"/>
      <c r="T285" s="135">
        <f>T286</f>
        <v>0</v>
      </c>
      <c r="AR285" s="128" t="s">
        <v>172</v>
      </c>
      <c r="AT285" s="136" t="s">
        <v>75</v>
      </c>
      <c r="AU285" s="136" t="s">
        <v>84</v>
      </c>
      <c r="AY285" s="128" t="s">
        <v>143</v>
      </c>
      <c r="BK285" s="137">
        <f>BK286</f>
        <v>0</v>
      </c>
    </row>
    <row r="286" spans="1:65" s="2" customFormat="1" ht="16.5" customHeight="1">
      <c r="A286" s="32"/>
      <c r="B286" s="140"/>
      <c r="C286" s="141" t="s">
        <v>488</v>
      </c>
      <c r="D286" s="141" t="s">
        <v>146</v>
      </c>
      <c r="E286" s="142" t="s">
        <v>489</v>
      </c>
      <c r="F286" s="143" t="s">
        <v>487</v>
      </c>
      <c r="G286" s="144" t="s">
        <v>200</v>
      </c>
      <c r="H286" s="145">
        <v>1</v>
      </c>
      <c r="I286" s="146"/>
      <c r="J286" s="147">
        <f>ROUND(I286*H286,2)</f>
        <v>0</v>
      </c>
      <c r="K286" s="148"/>
      <c r="L286" s="33"/>
      <c r="M286" s="149" t="s">
        <v>1</v>
      </c>
      <c r="N286" s="150" t="s">
        <v>41</v>
      </c>
      <c r="O286" s="58"/>
      <c r="P286" s="151">
        <f>O286*H286</f>
        <v>0</v>
      </c>
      <c r="Q286" s="151">
        <v>0</v>
      </c>
      <c r="R286" s="151">
        <f>Q286*H286</f>
        <v>0</v>
      </c>
      <c r="S286" s="151">
        <v>0</v>
      </c>
      <c r="T286" s="152">
        <f>S286*H286</f>
        <v>0</v>
      </c>
      <c r="U286" s="32"/>
      <c r="V286" s="32"/>
      <c r="W286" s="32"/>
      <c r="X286" s="32"/>
      <c r="Y286" s="32"/>
      <c r="Z286" s="32"/>
      <c r="AA286" s="32"/>
      <c r="AB286" s="32"/>
      <c r="AC286" s="32"/>
      <c r="AD286" s="32"/>
      <c r="AE286" s="32"/>
      <c r="AR286" s="153" t="s">
        <v>478</v>
      </c>
      <c r="AT286" s="153" t="s">
        <v>146</v>
      </c>
      <c r="AU286" s="153" t="s">
        <v>86</v>
      </c>
      <c r="AY286" s="17" t="s">
        <v>143</v>
      </c>
      <c r="BE286" s="154">
        <f>IF(N286="základní",J286,0)</f>
        <v>0</v>
      </c>
      <c r="BF286" s="154">
        <f>IF(N286="snížená",J286,0)</f>
        <v>0</v>
      </c>
      <c r="BG286" s="154">
        <f>IF(N286="zákl. přenesená",J286,0)</f>
        <v>0</v>
      </c>
      <c r="BH286" s="154">
        <f>IF(N286="sníž. přenesená",J286,0)</f>
        <v>0</v>
      </c>
      <c r="BI286" s="154">
        <f>IF(N286="nulová",J286,0)</f>
        <v>0</v>
      </c>
      <c r="BJ286" s="17" t="s">
        <v>84</v>
      </c>
      <c r="BK286" s="154">
        <f>ROUND(I286*H286,2)</f>
        <v>0</v>
      </c>
      <c r="BL286" s="17" t="s">
        <v>478</v>
      </c>
      <c r="BM286" s="153" t="s">
        <v>490</v>
      </c>
    </row>
    <row r="287" spans="1:65" s="12" customFormat="1" ht="22.9" customHeight="1">
      <c r="B287" s="127"/>
      <c r="D287" s="128" t="s">
        <v>75</v>
      </c>
      <c r="E287" s="138" t="s">
        <v>491</v>
      </c>
      <c r="F287" s="138" t="s">
        <v>492</v>
      </c>
      <c r="I287" s="130"/>
      <c r="J287" s="139">
        <f>BK287</f>
        <v>0</v>
      </c>
      <c r="L287" s="127"/>
      <c r="M287" s="132"/>
      <c r="N287" s="133"/>
      <c r="O287" s="133"/>
      <c r="P287" s="134">
        <f>P288</f>
        <v>0</v>
      </c>
      <c r="Q287" s="133"/>
      <c r="R287" s="134">
        <f>R288</f>
        <v>0</v>
      </c>
      <c r="S287" s="133"/>
      <c r="T287" s="135">
        <f>T288</f>
        <v>0</v>
      </c>
      <c r="AR287" s="128" t="s">
        <v>172</v>
      </c>
      <c r="AT287" s="136" t="s">
        <v>75</v>
      </c>
      <c r="AU287" s="136" t="s">
        <v>84</v>
      </c>
      <c r="AY287" s="128" t="s">
        <v>143</v>
      </c>
      <c r="BK287" s="137">
        <f>BK288</f>
        <v>0</v>
      </c>
    </row>
    <row r="288" spans="1:65" s="2" customFormat="1" ht="16.5" customHeight="1">
      <c r="A288" s="32"/>
      <c r="B288" s="140"/>
      <c r="C288" s="141" t="s">
        <v>493</v>
      </c>
      <c r="D288" s="141" t="s">
        <v>146</v>
      </c>
      <c r="E288" s="142" t="s">
        <v>494</v>
      </c>
      <c r="F288" s="143" t="s">
        <v>495</v>
      </c>
      <c r="G288" s="144" t="s">
        <v>200</v>
      </c>
      <c r="H288" s="145">
        <v>1</v>
      </c>
      <c r="I288" s="146"/>
      <c r="J288" s="147">
        <f>ROUND(I288*H288,2)</f>
        <v>0</v>
      </c>
      <c r="K288" s="148"/>
      <c r="L288" s="33"/>
      <c r="M288" s="191" t="s">
        <v>1</v>
      </c>
      <c r="N288" s="192" t="s">
        <v>41</v>
      </c>
      <c r="O288" s="193"/>
      <c r="P288" s="194">
        <f>O288*H288</f>
        <v>0</v>
      </c>
      <c r="Q288" s="194">
        <v>0</v>
      </c>
      <c r="R288" s="194">
        <f>Q288*H288</f>
        <v>0</v>
      </c>
      <c r="S288" s="194">
        <v>0</v>
      </c>
      <c r="T288" s="195">
        <f>S288*H288</f>
        <v>0</v>
      </c>
      <c r="U288" s="32"/>
      <c r="V288" s="32"/>
      <c r="W288" s="32"/>
      <c r="X288" s="32"/>
      <c r="Y288" s="32"/>
      <c r="Z288" s="32"/>
      <c r="AA288" s="32"/>
      <c r="AB288" s="32"/>
      <c r="AC288" s="32"/>
      <c r="AD288" s="32"/>
      <c r="AE288" s="32"/>
      <c r="AR288" s="153" t="s">
        <v>478</v>
      </c>
      <c r="AT288" s="153" t="s">
        <v>146</v>
      </c>
      <c r="AU288" s="153" t="s">
        <v>86</v>
      </c>
      <c r="AY288" s="17" t="s">
        <v>143</v>
      </c>
      <c r="BE288" s="154">
        <f>IF(N288="základní",J288,0)</f>
        <v>0</v>
      </c>
      <c r="BF288" s="154">
        <f>IF(N288="snížená",J288,0)</f>
        <v>0</v>
      </c>
      <c r="BG288" s="154">
        <f>IF(N288="zákl. přenesená",J288,0)</f>
        <v>0</v>
      </c>
      <c r="BH288" s="154">
        <f>IF(N288="sníž. přenesená",J288,0)</f>
        <v>0</v>
      </c>
      <c r="BI288" s="154">
        <f>IF(N288="nulová",J288,0)</f>
        <v>0</v>
      </c>
      <c r="BJ288" s="17" t="s">
        <v>84</v>
      </c>
      <c r="BK288" s="154">
        <f>ROUND(I288*H288,2)</f>
        <v>0</v>
      </c>
      <c r="BL288" s="17" t="s">
        <v>478</v>
      </c>
      <c r="BM288" s="153" t="s">
        <v>496</v>
      </c>
    </row>
    <row r="289" spans="1:31" s="2" customFormat="1" ht="7" customHeight="1">
      <c r="A289" s="32"/>
      <c r="B289" s="47"/>
      <c r="C289" s="48"/>
      <c r="D289" s="48"/>
      <c r="E289" s="48"/>
      <c r="F289" s="48"/>
      <c r="G289" s="48"/>
      <c r="H289" s="48"/>
      <c r="I289" s="48"/>
      <c r="J289" s="48"/>
      <c r="K289" s="48"/>
      <c r="L289" s="33"/>
      <c r="M289" s="32"/>
      <c r="O289" s="32"/>
      <c r="P289" s="32"/>
      <c r="Q289" s="32"/>
      <c r="R289" s="32"/>
      <c r="S289" s="32"/>
      <c r="T289" s="32"/>
      <c r="U289" s="32"/>
      <c r="V289" s="32"/>
      <c r="W289" s="32"/>
      <c r="X289" s="32"/>
      <c r="Y289" s="32"/>
      <c r="Z289" s="32"/>
      <c r="AA289" s="32"/>
      <c r="AB289" s="32"/>
      <c r="AC289" s="32"/>
      <c r="AD289" s="32"/>
      <c r="AE289" s="32"/>
    </row>
  </sheetData>
  <autoFilter ref="C130:K288"/>
  <mergeCells count="9">
    <mergeCell ref="E87:H87"/>
    <mergeCell ref="E121:H121"/>
    <mergeCell ref="E123:H123"/>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73"/>
  <sheetViews>
    <sheetView showGridLines="0" workbookViewId="0"/>
  </sheetViews>
  <sheetFormatPr defaultRowHeight="10"/>
  <cols>
    <col min="1" max="1" width="8.33203125" style="1" customWidth="1"/>
    <col min="2" max="2" width="1.109375" style="1" customWidth="1"/>
    <col min="3" max="3" width="4.109375" style="1" customWidth="1"/>
    <col min="4" max="4" width="4.33203125" style="1" customWidth="1"/>
    <col min="5" max="5" width="17.109375" style="1" customWidth="1"/>
    <col min="6" max="6" width="50.77734375" style="1" customWidth="1"/>
    <col min="7" max="7" width="7.44140625" style="1" customWidth="1"/>
    <col min="8" max="8" width="14" style="1" customWidth="1"/>
    <col min="9" max="9" width="15.77734375" style="1" customWidth="1"/>
    <col min="10" max="10" width="22.33203125" style="1" customWidth="1"/>
    <col min="11" max="11" width="22.33203125" style="1" hidden="1" customWidth="1"/>
    <col min="12" max="12" width="9.33203125" style="1" customWidth="1"/>
    <col min="13" max="13" width="10.77734375" style="1" hidden="1" customWidth="1"/>
    <col min="14" max="14" width="9.33203125" style="1" hidden="1"/>
    <col min="15" max="20" width="14.10937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7" customHeight="1">
      <c r="L2" s="259" t="s">
        <v>5</v>
      </c>
      <c r="M2" s="260"/>
      <c r="N2" s="260"/>
      <c r="O2" s="260"/>
      <c r="P2" s="260"/>
      <c r="Q2" s="260"/>
      <c r="R2" s="260"/>
      <c r="S2" s="260"/>
      <c r="T2" s="260"/>
      <c r="U2" s="260"/>
      <c r="V2" s="260"/>
      <c r="AT2" s="17" t="s">
        <v>89</v>
      </c>
    </row>
    <row r="3" spans="1:46" s="1" customFormat="1" ht="7" customHeight="1">
      <c r="B3" s="18"/>
      <c r="C3" s="19"/>
      <c r="D3" s="19"/>
      <c r="E3" s="19"/>
      <c r="F3" s="19"/>
      <c r="G3" s="19"/>
      <c r="H3" s="19"/>
      <c r="I3" s="19"/>
      <c r="J3" s="19"/>
      <c r="K3" s="19"/>
      <c r="L3" s="20"/>
      <c r="AT3" s="17" t="s">
        <v>86</v>
      </c>
    </row>
    <row r="4" spans="1:46" s="1" customFormat="1" ht="25" customHeight="1">
      <c r="B4" s="20"/>
      <c r="D4" s="21" t="s">
        <v>105</v>
      </c>
      <c r="L4" s="20"/>
      <c r="M4" s="89" t="s">
        <v>10</v>
      </c>
      <c r="AT4" s="17" t="s">
        <v>3</v>
      </c>
    </row>
    <row r="5" spans="1:46" s="1" customFormat="1" ht="7" customHeight="1">
      <c r="B5" s="20"/>
      <c r="L5" s="20"/>
    </row>
    <row r="6" spans="1:46" s="1" customFormat="1" ht="12" customHeight="1">
      <c r="B6" s="20"/>
      <c r="D6" s="27" t="s">
        <v>16</v>
      </c>
      <c r="L6" s="20"/>
    </row>
    <row r="7" spans="1:46" s="1" customFormat="1" ht="16.5" customHeight="1">
      <c r="B7" s="20"/>
      <c r="E7" s="299" t="str">
        <f>'Rekapitulace stavby'!K6</f>
        <v>KAPLE SV VÁCLAVA VONOKLASY Na Návsi, Vonoklasy</v>
      </c>
      <c r="F7" s="300"/>
      <c r="G7" s="300"/>
      <c r="H7" s="300"/>
      <c r="L7" s="20"/>
    </row>
    <row r="8" spans="1:46" s="2" customFormat="1" ht="12" customHeight="1">
      <c r="A8" s="32"/>
      <c r="B8" s="33"/>
      <c r="C8" s="32"/>
      <c r="D8" s="27" t="s">
        <v>106</v>
      </c>
      <c r="E8" s="32"/>
      <c r="F8" s="32"/>
      <c r="G8" s="32"/>
      <c r="H8" s="32"/>
      <c r="I8" s="32"/>
      <c r="J8" s="32"/>
      <c r="K8" s="32"/>
      <c r="L8" s="42"/>
      <c r="S8" s="32"/>
      <c r="T8" s="32"/>
      <c r="U8" s="32"/>
      <c r="V8" s="32"/>
      <c r="W8" s="32"/>
      <c r="X8" s="32"/>
      <c r="Y8" s="32"/>
      <c r="Z8" s="32"/>
      <c r="AA8" s="32"/>
      <c r="AB8" s="32"/>
      <c r="AC8" s="32"/>
      <c r="AD8" s="32"/>
      <c r="AE8" s="32"/>
    </row>
    <row r="9" spans="1:46" s="2" customFormat="1" ht="16.5" customHeight="1">
      <c r="A9" s="32"/>
      <c r="B9" s="33"/>
      <c r="C9" s="32"/>
      <c r="D9" s="32"/>
      <c r="E9" s="281" t="s">
        <v>497</v>
      </c>
      <c r="F9" s="298"/>
      <c r="G9" s="298"/>
      <c r="H9" s="298"/>
      <c r="I9" s="32"/>
      <c r="J9" s="32"/>
      <c r="K9" s="32"/>
      <c r="L9" s="42"/>
      <c r="S9" s="32"/>
      <c r="T9" s="32"/>
      <c r="U9" s="32"/>
      <c r="V9" s="32"/>
      <c r="W9" s="32"/>
      <c r="X9" s="32"/>
      <c r="Y9" s="32"/>
      <c r="Z9" s="32"/>
      <c r="AA9" s="32"/>
      <c r="AB9" s="32"/>
      <c r="AC9" s="32"/>
      <c r="AD9" s="32"/>
      <c r="AE9" s="32"/>
    </row>
    <row r="10" spans="1:46" s="2" customFormat="1">
      <c r="A10" s="32"/>
      <c r="B10" s="33"/>
      <c r="C10" s="32"/>
      <c r="D10" s="32"/>
      <c r="E10" s="32"/>
      <c r="F10" s="32"/>
      <c r="G10" s="32"/>
      <c r="H10" s="32"/>
      <c r="I10" s="32"/>
      <c r="J10" s="32"/>
      <c r="K10" s="32"/>
      <c r="L10" s="42"/>
      <c r="S10" s="32"/>
      <c r="T10" s="32"/>
      <c r="U10" s="32"/>
      <c r="V10" s="32"/>
      <c r="W10" s="32"/>
      <c r="X10" s="32"/>
      <c r="Y10" s="32"/>
      <c r="Z10" s="32"/>
      <c r="AA10" s="32"/>
      <c r="AB10" s="32"/>
      <c r="AC10" s="32"/>
      <c r="AD10" s="32"/>
      <c r="AE10" s="32"/>
    </row>
    <row r="11" spans="1:46" s="2" customFormat="1" ht="12" customHeight="1">
      <c r="A11" s="32"/>
      <c r="B11" s="33"/>
      <c r="C11" s="32"/>
      <c r="D11" s="27" t="s">
        <v>18</v>
      </c>
      <c r="E11" s="32"/>
      <c r="F11" s="25" t="s">
        <v>1</v>
      </c>
      <c r="G11" s="32"/>
      <c r="H11" s="32"/>
      <c r="I11" s="27" t="s">
        <v>19</v>
      </c>
      <c r="J11" s="25" t="s">
        <v>1</v>
      </c>
      <c r="K11" s="32"/>
      <c r="L11" s="42"/>
      <c r="S11" s="32"/>
      <c r="T11" s="32"/>
      <c r="U11" s="32"/>
      <c r="V11" s="32"/>
      <c r="W11" s="32"/>
      <c r="X11" s="32"/>
      <c r="Y11" s="32"/>
      <c r="Z11" s="32"/>
      <c r="AA11" s="32"/>
      <c r="AB11" s="32"/>
      <c r="AC11" s="32"/>
      <c r="AD11" s="32"/>
      <c r="AE11" s="32"/>
    </row>
    <row r="12" spans="1:46" s="2" customFormat="1" ht="12" customHeight="1">
      <c r="A12" s="32"/>
      <c r="B12" s="33"/>
      <c r="C12" s="32"/>
      <c r="D12" s="27" t="s">
        <v>20</v>
      </c>
      <c r="E12" s="32"/>
      <c r="F12" s="25" t="s">
        <v>21</v>
      </c>
      <c r="G12" s="32"/>
      <c r="H12" s="32"/>
      <c r="I12" s="27" t="s">
        <v>22</v>
      </c>
      <c r="J12" s="55" t="str">
        <f>'Rekapitulace stavby'!AN8</f>
        <v>20. 8. 2025</v>
      </c>
      <c r="K12" s="32"/>
      <c r="L12" s="42"/>
      <c r="S12" s="32"/>
      <c r="T12" s="32"/>
      <c r="U12" s="32"/>
      <c r="V12" s="32"/>
      <c r="W12" s="32"/>
      <c r="X12" s="32"/>
      <c r="Y12" s="32"/>
      <c r="Z12" s="32"/>
      <c r="AA12" s="32"/>
      <c r="AB12" s="32"/>
      <c r="AC12" s="32"/>
      <c r="AD12" s="32"/>
      <c r="AE12" s="32"/>
    </row>
    <row r="13" spans="1:46" s="2" customFormat="1" ht="10.9" customHeight="1">
      <c r="A13" s="32"/>
      <c r="B13" s="33"/>
      <c r="C13" s="32"/>
      <c r="D13" s="32"/>
      <c r="E13" s="32"/>
      <c r="F13" s="32"/>
      <c r="G13" s="32"/>
      <c r="H13" s="32"/>
      <c r="I13" s="32"/>
      <c r="J13" s="32"/>
      <c r="K13" s="32"/>
      <c r="L13" s="42"/>
      <c r="S13" s="32"/>
      <c r="T13" s="32"/>
      <c r="U13" s="32"/>
      <c r="V13" s="32"/>
      <c r="W13" s="32"/>
      <c r="X13" s="32"/>
      <c r="Y13" s="32"/>
      <c r="Z13" s="32"/>
      <c r="AA13" s="32"/>
      <c r="AB13" s="32"/>
      <c r="AC13" s="32"/>
      <c r="AD13" s="32"/>
      <c r="AE13" s="32"/>
    </row>
    <row r="14" spans="1:46" s="2" customFormat="1" ht="12" customHeight="1">
      <c r="A14" s="32"/>
      <c r="B14" s="33"/>
      <c r="C14" s="32"/>
      <c r="D14" s="27" t="s">
        <v>24</v>
      </c>
      <c r="E14" s="32"/>
      <c r="F14" s="32"/>
      <c r="G14" s="32"/>
      <c r="H14" s="32"/>
      <c r="I14" s="27" t="s">
        <v>25</v>
      </c>
      <c r="J14" s="25" t="str">
        <f>IF('Rekapitulace stavby'!AN10="","",'Rekapitulace stavby'!AN10)</f>
        <v/>
      </c>
      <c r="K14" s="32"/>
      <c r="L14" s="42"/>
      <c r="S14" s="32"/>
      <c r="T14" s="32"/>
      <c r="U14" s="32"/>
      <c r="V14" s="32"/>
      <c r="W14" s="32"/>
      <c r="X14" s="32"/>
      <c r="Y14" s="32"/>
      <c r="Z14" s="32"/>
      <c r="AA14" s="32"/>
      <c r="AB14" s="32"/>
      <c r="AC14" s="32"/>
      <c r="AD14" s="32"/>
      <c r="AE14" s="32"/>
    </row>
    <row r="15" spans="1:46" s="2" customFormat="1" ht="18" customHeight="1">
      <c r="A15" s="32"/>
      <c r="B15" s="33"/>
      <c r="C15" s="32"/>
      <c r="D15" s="32"/>
      <c r="E15" s="25" t="str">
        <f>IF('Rekapitulace stavby'!E11="","",'Rekapitulace stavby'!E11)</f>
        <v xml:space="preserve"> </v>
      </c>
      <c r="F15" s="32"/>
      <c r="G15" s="32"/>
      <c r="H15" s="32"/>
      <c r="I15" s="27" t="s">
        <v>27</v>
      </c>
      <c r="J15" s="25" t="str">
        <f>IF('Rekapitulace stavby'!AN11="","",'Rekapitulace stavby'!AN11)</f>
        <v/>
      </c>
      <c r="K15" s="32"/>
      <c r="L15" s="42"/>
      <c r="S15" s="32"/>
      <c r="T15" s="32"/>
      <c r="U15" s="32"/>
      <c r="V15" s="32"/>
      <c r="W15" s="32"/>
      <c r="X15" s="32"/>
      <c r="Y15" s="32"/>
      <c r="Z15" s="32"/>
      <c r="AA15" s="32"/>
      <c r="AB15" s="32"/>
      <c r="AC15" s="32"/>
      <c r="AD15" s="32"/>
      <c r="AE15" s="32"/>
    </row>
    <row r="16" spans="1:46" s="2" customFormat="1" ht="7" customHeight="1">
      <c r="A16" s="32"/>
      <c r="B16" s="33"/>
      <c r="C16" s="32"/>
      <c r="D16" s="32"/>
      <c r="E16" s="32"/>
      <c r="F16" s="32"/>
      <c r="G16" s="32"/>
      <c r="H16" s="32"/>
      <c r="I16" s="32"/>
      <c r="J16" s="32"/>
      <c r="K16" s="32"/>
      <c r="L16" s="42"/>
      <c r="S16" s="32"/>
      <c r="T16" s="32"/>
      <c r="U16" s="32"/>
      <c r="V16" s="32"/>
      <c r="W16" s="32"/>
      <c r="X16" s="32"/>
      <c r="Y16" s="32"/>
      <c r="Z16" s="32"/>
      <c r="AA16" s="32"/>
      <c r="AB16" s="32"/>
      <c r="AC16" s="32"/>
      <c r="AD16" s="32"/>
      <c r="AE16" s="32"/>
    </row>
    <row r="17" spans="1:31" s="2" customFormat="1" ht="12" customHeight="1">
      <c r="A17" s="32"/>
      <c r="B17" s="33"/>
      <c r="C17" s="32"/>
      <c r="D17" s="27" t="s">
        <v>28</v>
      </c>
      <c r="E17" s="32"/>
      <c r="F17" s="32"/>
      <c r="G17" s="32"/>
      <c r="H17" s="32"/>
      <c r="I17" s="27" t="s">
        <v>25</v>
      </c>
      <c r="J17" s="28" t="str">
        <f>'Rekapitulace stavby'!AN13</f>
        <v>Vyplň údaj</v>
      </c>
      <c r="K17" s="32"/>
      <c r="L17" s="42"/>
      <c r="S17" s="32"/>
      <c r="T17" s="32"/>
      <c r="U17" s="32"/>
      <c r="V17" s="32"/>
      <c r="W17" s="32"/>
      <c r="X17" s="32"/>
      <c r="Y17" s="32"/>
      <c r="Z17" s="32"/>
      <c r="AA17" s="32"/>
      <c r="AB17" s="32"/>
      <c r="AC17" s="32"/>
      <c r="AD17" s="32"/>
      <c r="AE17" s="32"/>
    </row>
    <row r="18" spans="1:31" s="2" customFormat="1" ht="18" customHeight="1">
      <c r="A18" s="32"/>
      <c r="B18" s="33"/>
      <c r="C18" s="32"/>
      <c r="D18" s="32"/>
      <c r="E18" s="301" t="str">
        <f>'Rekapitulace stavby'!E14</f>
        <v>Vyplň údaj</v>
      </c>
      <c r="F18" s="271"/>
      <c r="G18" s="271"/>
      <c r="H18" s="271"/>
      <c r="I18" s="27" t="s">
        <v>27</v>
      </c>
      <c r="J18" s="28" t="str">
        <f>'Rekapitulace stavby'!AN14</f>
        <v>Vyplň údaj</v>
      </c>
      <c r="K18" s="32"/>
      <c r="L18" s="42"/>
      <c r="S18" s="32"/>
      <c r="T18" s="32"/>
      <c r="U18" s="32"/>
      <c r="V18" s="32"/>
      <c r="W18" s="32"/>
      <c r="X18" s="32"/>
      <c r="Y18" s="32"/>
      <c r="Z18" s="32"/>
      <c r="AA18" s="32"/>
      <c r="AB18" s="32"/>
      <c r="AC18" s="32"/>
      <c r="AD18" s="32"/>
      <c r="AE18" s="32"/>
    </row>
    <row r="19" spans="1:31" s="2" customFormat="1" ht="7" customHeight="1">
      <c r="A19" s="32"/>
      <c r="B19" s="33"/>
      <c r="C19" s="32"/>
      <c r="D19" s="32"/>
      <c r="E19" s="32"/>
      <c r="F19" s="32"/>
      <c r="G19" s="32"/>
      <c r="H19" s="32"/>
      <c r="I19" s="32"/>
      <c r="J19" s="32"/>
      <c r="K19" s="32"/>
      <c r="L19" s="42"/>
      <c r="S19" s="32"/>
      <c r="T19" s="32"/>
      <c r="U19" s="32"/>
      <c r="V19" s="32"/>
      <c r="W19" s="32"/>
      <c r="X19" s="32"/>
      <c r="Y19" s="32"/>
      <c r="Z19" s="32"/>
      <c r="AA19" s="32"/>
      <c r="AB19" s="32"/>
      <c r="AC19" s="32"/>
      <c r="AD19" s="32"/>
      <c r="AE19" s="32"/>
    </row>
    <row r="20" spans="1:31" s="2" customFormat="1" ht="12" customHeight="1">
      <c r="A20" s="32"/>
      <c r="B20" s="33"/>
      <c r="C20" s="32"/>
      <c r="D20" s="27" t="s">
        <v>30</v>
      </c>
      <c r="E20" s="32"/>
      <c r="F20" s="32"/>
      <c r="G20" s="32"/>
      <c r="H20" s="32"/>
      <c r="I20" s="27" t="s">
        <v>25</v>
      </c>
      <c r="J20" s="25" t="s">
        <v>1</v>
      </c>
      <c r="K20" s="32"/>
      <c r="L20" s="42"/>
      <c r="S20" s="32"/>
      <c r="T20" s="32"/>
      <c r="U20" s="32"/>
      <c r="V20" s="32"/>
      <c r="W20" s="32"/>
      <c r="X20" s="32"/>
      <c r="Y20" s="32"/>
      <c r="Z20" s="32"/>
      <c r="AA20" s="32"/>
      <c r="AB20" s="32"/>
      <c r="AC20" s="32"/>
      <c r="AD20" s="32"/>
      <c r="AE20" s="32"/>
    </row>
    <row r="21" spans="1:31" s="2" customFormat="1" ht="18" customHeight="1">
      <c r="A21" s="32"/>
      <c r="B21" s="33"/>
      <c r="C21" s="32"/>
      <c r="D21" s="32"/>
      <c r="E21" s="25" t="s">
        <v>31</v>
      </c>
      <c r="F21" s="32"/>
      <c r="G21" s="32"/>
      <c r="H21" s="32"/>
      <c r="I21" s="27" t="s">
        <v>27</v>
      </c>
      <c r="J21" s="25" t="s">
        <v>1</v>
      </c>
      <c r="K21" s="32"/>
      <c r="L21" s="42"/>
      <c r="S21" s="32"/>
      <c r="T21" s="32"/>
      <c r="U21" s="32"/>
      <c r="V21" s="32"/>
      <c r="W21" s="32"/>
      <c r="X21" s="32"/>
      <c r="Y21" s="32"/>
      <c r="Z21" s="32"/>
      <c r="AA21" s="32"/>
      <c r="AB21" s="32"/>
      <c r="AC21" s="32"/>
      <c r="AD21" s="32"/>
      <c r="AE21" s="32"/>
    </row>
    <row r="22" spans="1:31" s="2" customFormat="1" ht="7" customHeight="1">
      <c r="A22" s="32"/>
      <c r="B22" s="33"/>
      <c r="C22" s="32"/>
      <c r="D22" s="32"/>
      <c r="E22" s="32"/>
      <c r="F22" s="32"/>
      <c r="G22" s="32"/>
      <c r="H22" s="32"/>
      <c r="I22" s="32"/>
      <c r="J22" s="32"/>
      <c r="K22" s="32"/>
      <c r="L22" s="42"/>
      <c r="S22" s="32"/>
      <c r="T22" s="32"/>
      <c r="U22" s="32"/>
      <c r="V22" s="32"/>
      <c r="W22" s="32"/>
      <c r="X22" s="32"/>
      <c r="Y22" s="32"/>
      <c r="Z22" s="32"/>
      <c r="AA22" s="32"/>
      <c r="AB22" s="32"/>
      <c r="AC22" s="32"/>
      <c r="AD22" s="32"/>
      <c r="AE22" s="32"/>
    </row>
    <row r="23" spans="1:31" s="2" customFormat="1" ht="12" customHeight="1">
      <c r="A23" s="32"/>
      <c r="B23" s="33"/>
      <c r="C23" s="32"/>
      <c r="D23" s="27" t="s">
        <v>33</v>
      </c>
      <c r="E23" s="32"/>
      <c r="F23" s="32"/>
      <c r="G23" s="32"/>
      <c r="H23" s="32"/>
      <c r="I23" s="27" t="s">
        <v>25</v>
      </c>
      <c r="J23" s="25" t="s">
        <v>1</v>
      </c>
      <c r="K23" s="32"/>
      <c r="L23" s="42"/>
      <c r="S23" s="32"/>
      <c r="T23" s="32"/>
      <c r="U23" s="32"/>
      <c r="V23" s="32"/>
      <c r="W23" s="32"/>
      <c r="X23" s="32"/>
      <c r="Y23" s="32"/>
      <c r="Z23" s="32"/>
      <c r="AA23" s="32"/>
      <c r="AB23" s="32"/>
      <c r="AC23" s="32"/>
      <c r="AD23" s="32"/>
      <c r="AE23" s="32"/>
    </row>
    <row r="24" spans="1:31" s="2" customFormat="1" ht="18" customHeight="1">
      <c r="A24" s="32"/>
      <c r="B24" s="33"/>
      <c r="C24" s="32"/>
      <c r="D24" s="32"/>
      <c r="E24" s="25" t="s">
        <v>34</v>
      </c>
      <c r="F24" s="32"/>
      <c r="G24" s="32"/>
      <c r="H24" s="32"/>
      <c r="I24" s="27" t="s">
        <v>27</v>
      </c>
      <c r="J24" s="25" t="s">
        <v>1</v>
      </c>
      <c r="K24" s="32"/>
      <c r="L24" s="42"/>
      <c r="S24" s="32"/>
      <c r="T24" s="32"/>
      <c r="U24" s="32"/>
      <c r="V24" s="32"/>
      <c r="W24" s="32"/>
      <c r="X24" s="32"/>
      <c r="Y24" s="32"/>
      <c r="Z24" s="32"/>
      <c r="AA24" s="32"/>
      <c r="AB24" s="32"/>
      <c r="AC24" s="32"/>
      <c r="AD24" s="32"/>
      <c r="AE24" s="32"/>
    </row>
    <row r="25" spans="1:31" s="2" customFormat="1" ht="7" customHeight="1">
      <c r="A25" s="32"/>
      <c r="B25" s="33"/>
      <c r="C25" s="32"/>
      <c r="D25" s="32"/>
      <c r="E25" s="32"/>
      <c r="F25" s="32"/>
      <c r="G25" s="32"/>
      <c r="H25" s="32"/>
      <c r="I25" s="32"/>
      <c r="J25" s="32"/>
      <c r="K25" s="32"/>
      <c r="L25" s="42"/>
      <c r="S25" s="32"/>
      <c r="T25" s="32"/>
      <c r="U25" s="32"/>
      <c r="V25" s="32"/>
      <c r="W25" s="32"/>
      <c r="X25" s="32"/>
      <c r="Y25" s="32"/>
      <c r="Z25" s="32"/>
      <c r="AA25" s="32"/>
      <c r="AB25" s="32"/>
      <c r="AC25" s="32"/>
      <c r="AD25" s="32"/>
      <c r="AE25" s="32"/>
    </row>
    <row r="26" spans="1:31" s="2" customFormat="1" ht="12" customHeight="1">
      <c r="A26" s="32"/>
      <c r="B26" s="33"/>
      <c r="C26" s="32"/>
      <c r="D26" s="27" t="s">
        <v>35</v>
      </c>
      <c r="E26" s="32"/>
      <c r="F26" s="32"/>
      <c r="G26" s="32"/>
      <c r="H26" s="32"/>
      <c r="I26" s="32"/>
      <c r="J26" s="32"/>
      <c r="K26" s="32"/>
      <c r="L26" s="42"/>
      <c r="S26" s="32"/>
      <c r="T26" s="32"/>
      <c r="U26" s="32"/>
      <c r="V26" s="32"/>
      <c r="W26" s="32"/>
      <c r="X26" s="32"/>
      <c r="Y26" s="32"/>
      <c r="Z26" s="32"/>
      <c r="AA26" s="32"/>
      <c r="AB26" s="32"/>
      <c r="AC26" s="32"/>
      <c r="AD26" s="32"/>
      <c r="AE26" s="32"/>
    </row>
    <row r="27" spans="1:31" s="8" customFormat="1" ht="16.5" customHeight="1">
      <c r="A27" s="90"/>
      <c r="B27" s="91"/>
      <c r="C27" s="90"/>
      <c r="D27" s="90"/>
      <c r="E27" s="275" t="s">
        <v>1</v>
      </c>
      <c r="F27" s="275"/>
      <c r="G27" s="275"/>
      <c r="H27" s="275"/>
      <c r="I27" s="90"/>
      <c r="J27" s="90"/>
      <c r="K27" s="90"/>
      <c r="L27" s="92"/>
      <c r="S27" s="90"/>
      <c r="T27" s="90"/>
      <c r="U27" s="90"/>
      <c r="V27" s="90"/>
      <c r="W27" s="90"/>
      <c r="X27" s="90"/>
      <c r="Y27" s="90"/>
      <c r="Z27" s="90"/>
      <c r="AA27" s="90"/>
      <c r="AB27" s="90"/>
      <c r="AC27" s="90"/>
      <c r="AD27" s="90"/>
      <c r="AE27" s="90"/>
    </row>
    <row r="28" spans="1:31" s="2" customFormat="1" ht="7" customHeight="1">
      <c r="A28" s="32"/>
      <c r="B28" s="33"/>
      <c r="C28" s="32"/>
      <c r="D28" s="32"/>
      <c r="E28" s="32"/>
      <c r="F28" s="32"/>
      <c r="G28" s="32"/>
      <c r="H28" s="32"/>
      <c r="I28" s="32"/>
      <c r="J28" s="32"/>
      <c r="K28" s="32"/>
      <c r="L28" s="42"/>
      <c r="S28" s="32"/>
      <c r="T28" s="32"/>
      <c r="U28" s="32"/>
      <c r="V28" s="32"/>
      <c r="W28" s="32"/>
      <c r="X28" s="32"/>
      <c r="Y28" s="32"/>
      <c r="Z28" s="32"/>
      <c r="AA28" s="32"/>
      <c r="AB28" s="32"/>
      <c r="AC28" s="32"/>
      <c r="AD28" s="32"/>
      <c r="AE28" s="32"/>
    </row>
    <row r="29" spans="1:31" s="2" customFormat="1" ht="7" customHeight="1">
      <c r="A29" s="32"/>
      <c r="B29" s="33"/>
      <c r="C29" s="32"/>
      <c r="D29" s="66"/>
      <c r="E29" s="66"/>
      <c r="F29" s="66"/>
      <c r="G29" s="66"/>
      <c r="H29" s="66"/>
      <c r="I29" s="66"/>
      <c r="J29" s="66"/>
      <c r="K29" s="66"/>
      <c r="L29" s="42"/>
      <c r="S29" s="32"/>
      <c r="T29" s="32"/>
      <c r="U29" s="32"/>
      <c r="V29" s="32"/>
      <c r="W29" s="32"/>
      <c r="X29" s="32"/>
      <c r="Y29" s="32"/>
      <c r="Z29" s="32"/>
      <c r="AA29" s="32"/>
      <c r="AB29" s="32"/>
      <c r="AC29" s="32"/>
      <c r="AD29" s="32"/>
      <c r="AE29" s="32"/>
    </row>
    <row r="30" spans="1:31" s="2" customFormat="1" ht="25.4" customHeight="1">
      <c r="A30" s="32"/>
      <c r="B30" s="33"/>
      <c r="C30" s="32"/>
      <c r="D30" s="93" t="s">
        <v>36</v>
      </c>
      <c r="E30" s="32"/>
      <c r="F30" s="32"/>
      <c r="G30" s="32"/>
      <c r="H30" s="32"/>
      <c r="I30" s="32"/>
      <c r="J30" s="71">
        <f>ROUND(J128, 2)</f>
        <v>0</v>
      </c>
      <c r="K30" s="32"/>
      <c r="L30" s="42"/>
      <c r="S30" s="32"/>
      <c r="T30" s="32"/>
      <c r="U30" s="32"/>
      <c r="V30" s="32"/>
      <c r="W30" s="32"/>
      <c r="X30" s="32"/>
      <c r="Y30" s="32"/>
      <c r="Z30" s="32"/>
      <c r="AA30" s="32"/>
      <c r="AB30" s="32"/>
      <c r="AC30" s="32"/>
      <c r="AD30" s="32"/>
      <c r="AE30" s="32"/>
    </row>
    <row r="31" spans="1:31" s="2" customFormat="1" ht="7" customHeight="1">
      <c r="A31" s="32"/>
      <c r="B31" s="33"/>
      <c r="C31" s="32"/>
      <c r="D31" s="66"/>
      <c r="E31" s="66"/>
      <c r="F31" s="66"/>
      <c r="G31" s="66"/>
      <c r="H31" s="66"/>
      <c r="I31" s="66"/>
      <c r="J31" s="66"/>
      <c r="K31" s="66"/>
      <c r="L31" s="42"/>
      <c r="S31" s="32"/>
      <c r="T31" s="32"/>
      <c r="U31" s="32"/>
      <c r="V31" s="32"/>
      <c r="W31" s="32"/>
      <c r="X31" s="32"/>
      <c r="Y31" s="32"/>
      <c r="Z31" s="32"/>
      <c r="AA31" s="32"/>
      <c r="AB31" s="32"/>
      <c r="AC31" s="32"/>
      <c r="AD31" s="32"/>
      <c r="AE31" s="32"/>
    </row>
    <row r="32" spans="1:31" s="2" customFormat="1" ht="14.5" customHeight="1">
      <c r="A32" s="32"/>
      <c r="B32" s="33"/>
      <c r="C32" s="32"/>
      <c r="D32" s="32"/>
      <c r="E32" s="32"/>
      <c r="F32" s="36" t="s">
        <v>38</v>
      </c>
      <c r="G32" s="32"/>
      <c r="H32" s="32"/>
      <c r="I32" s="36" t="s">
        <v>37</v>
      </c>
      <c r="J32" s="36" t="s">
        <v>39</v>
      </c>
      <c r="K32" s="32"/>
      <c r="L32" s="42"/>
      <c r="S32" s="32"/>
      <c r="T32" s="32"/>
      <c r="U32" s="32"/>
      <c r="V32" s="32"/>
      <c r="W32" s="32"/>
      <c r="X32" s="32"/>
      <c r="Y32" s="32"/>
      <c r="Z32" s="32"/>
      <c r="AA32" s="32"/>
      <c r="AB32" s="32"/>
      <c r="AC32" s="32"/>
      <c r="AD32" s="32"/>
      <c r="AE32" s="32"/>
    </row>
    <row r="33" spans="1:31" s="2" customFormat="1" ht="14.5" customHeight="1">
      <c r="A33" s="32"/>
      <c r="B33" s="33"/>
      <c r="C33" s="32"/>
      <c r="D33" s="94" t="s">
        <v>40</v>
      </c>
      <c r="E33" s="27" t="s">
        <v>41</v>
      </c>
      <c r="F33" s="95">
        <f>ROUND((SUM(BE128:BE172)),  2)</f>
        <v>0</v>
      </c>
      <c r="G33" s="32"/>
      <c r="H33" s="32"/>
      <c r="I33" s="96">
        <v>0.21</v>
      </c>
      <c r="J33" s="95">
        <f>ROUND(((SUM(BE128:BE172))*I33),  2)</f>
        <v>0</v>
      </c>
      <c r="K33" s="32"/>
      <c r="L33" s="42"/>
      <c r="S33" s="32"/>
      <c r="T33" s="32"/>
      <c r="U33" s="32"/>
      <c r="V33" s="32"/>
      <c r="W33" s="32"/>
      <c r="X33" s="32"/>
      <c r="Y33" s="32"/>
      <c r="Z33" s="32"/>
      <c r="AA33" s="32"/>
      <c r="AB33" s="32"/>
      <c r="AC33" s="32"/>
      <c r="AD33" s="32"/>
      <c r="AE33" s="32"/>
    </row>
    <row r="34" spans="1:31" s="2" customFormat="1" ht="14.5" customHeight="1">
      <c r="A34" s="32"/>
      <c r="B34" s="33"/>
      <c r="C34" s="32"/>
      <c r="D34" s="32"/>
      <c r="E34" s="27" t="s">
        <v>42</v>
      </c>
      <c r="F34" s="95">
        <f>ROUND((SUM(BF128:BF172)),  2)</f>
        <v>0</v>
      </c>
      <c r="G34" s="32"/>
      <c r="H34" s="32"/>
      <c r="I34" s="96">
        <v>0.12</v>
      </c>
      <c r="J34" s="95">
        <f>ROUND(((SUM(BF128:BF172))*I34),  2)</f>
        <v>0</v>
      </c>
      <c r="K34" s="32"/>
      <c r="L34" s="42"/>
      <c r="S34" s="32"/>
      <c r="T34" s="32"/>
      <c r="U34" s="32"/>
      <c r="V34" s="32"/>
      <c r="W34" s="32"/>
      <c r="X34" s="32"/>
      <c r="Y34" s="32"/>
      <c r="Z34" s="32"/>
      <c r="AA34" s="32"/>
      <c r="AB34" s="32"/>
      <c r="AC34" s="32"/>
      <c r="AD34" s="32"/>
      <c r="AE34" s="32"/>
    </row>
    <row r="35" spans="1:31" s="2" customFormat="1" ht="14.5" hidden="1" customHeight="1">
      <c r="A35" s="32"/>
      <c r="B35" s="33"/>
      <c r="C35" s="32"/>
      <c r="D35" s="32"/>
      <c r="E35" s="27" t="s">
        <v>43</v>
      </c>
      <c r="F35" s="95">
        <f>ROUND((SUM(BG128:BG172)),  2)</f>
        <v>0</v>
      </c>
      <c r="G35" s="32"/>
      <c r="H35" s="32"/>
      <c r="I35" s="96">
        <v>0.21</v>
      </c>
      <c r="J35" s="95">
        <f>0</f>
        <v>0</v>
      </c>
      <c r="K35" s="32"/>
      <c r="L35" s="42"/>
      <c r="S35" s="32"/>
      <c r="T35" s="32"/>
      <c r="U35" s="32"/>
      <c r="V35" s="32"/>
      <c r="W35" s="32"/>
      <c r="X35" s="32"/>
      <c r="Y35" s="32"/>
      <c r="Z35" s="32"/>
      <c r="AA35" s="32"/>
      <c r="AB35" s="32"/>
      <c r="AC35" s="32"/>
      <c r="AD35" s="32"/>
      <c r="AE35" s="32"/>
    </row>
    <row r="36" spans="1:31" s="2" customFormat="1" ht="14.5" hidden="1" customHeight="1">
      <c r="A36" s="32"/>
      <c r="B36" s="33"/>
      <c r="C36" s="32"/>
      <c r="D36" s="32"/>
      <c r="E36" s="27" t="s">
        <v>44</v>
      </c>
      <c r="F36" s="95">
        <f>ROUND((SUM(BH128:BH172)),  2)</f>
        <v>0</v>
      </c>
      <c r="G36" s="32"/>
      <c r="H36" s="32"/>
      <c r="I36" s="96">
        <v>0.12</v>
      </c>
      <c r="J36" s="95">
        <f>0</f>
        <v>0</v>
      </c>
      <c r="K36" s="32"/>
      <c r="L36" s="42"/>
      <c r="S36" s="32"/>
      <c r="T36" s="32"/>
      <c r="U36" s="32"/>
      <c r="V36" s="32"/>
      <c r="W36" s="32"/>
      <c r="X36" s="32"/>
      <c r="Y36" s="32"/>
      <c r="Z36" s="32"/>
      <c r="AA36" s="32"/>
      <c r="AB36" s="32"/>
      <c r="AC36" s="32"/>
      <c r="AD36" s="32"/>
      <c r="AE36" s="32"/>
    </row>
    <row r="37" spans="1:31" s="2" customFormat="1" ht="14.5" hidden="1" customHeight="1">
      <c r="A37" s="32"/>
      <c r="B37" s="33"/>
      <c r="C37" s="32"/>
      <c r="D37" s="32"/>
      <c r="E37" s="27" t="s">
        <v>45</v>
      </c>
      <c r="F37" s="95">
        <f>ROUND((SUM(BI128:BI172)),  2)</f>
        <v>0</v>
      </c>
      <c r="G37" s="32"/>
      <c r="H37" s="32"/>
      <c r="I37" s="96">
        <v>0</v>
      </c>
      <c r="J37" s="95">
        <f>0</f>
        <v>0</v>
      </c>
      <c r="K37" s="32"/>
      <c r="L37" s="42"/>
      <c r="S37" s="32"/>
      <c r="T37" s="32"/>
      <c r="U37" s="32"/>
      <c r="V37" s="32"/>
      <c r="W37" s="32"/>
      <c r="X37" s="32"/>
      <c r="Y37" s="32"/>
      <c r="Z37" s="32"/>
      <c r="AA37" s="32"/>
      <c r="AB37" s="32"/>
      <c r="AC37" s="32"/>
      <c r="AD37" s="32"/>
      <c r="AE37" s="32"/>
    </row>
    <row r="38" spans="1:31" s="2" customFormat="1" ht="7" customHeight="1">
      <c r="A38" s="32"/>
      <c r="B38" s="33"/>
      <c r="C38" s="32"/>
      <c r="D38" s="32"/>
      <c r="E38" s="32"/>
      <c r="F38" s="32"/>
      <c r="G38" s="32"/>
      <c r="H38" s="32"/>
      <c r="I38" s="32"/>
      <c r="J38" s="32"/>
      <c r="K38" s="32"/>
      <c r="L38" s="42"/>
      <c r="S38" s="32"/>
      <c r="T38" s="32"/>
      <c r="U38" s="32"/>
      <c r="V38" s="32"/>
      <c r="W38" s="32"/>
      <c r="X38" s="32"/>
      <c r="Y38" s="32"/>
      <c r="Z38" s="32"/>
      <c r="AA38" s="32"/>
      <c r="AB38" s="32"/>
      <c r="AC38" s="32"/>
      <c r="AD38" s="32"/>
      <c r="AE38" s="32"/>
    </row>
    <row r="39" spans="1:31" s="2" customFormat="1" ht="25.4" customHeight="1">
      <c r="A39" s="32"/>
      <c r="B39" s="33"/>
      <c r="C39" s="97"/>
      <c r="D39" s="98" t="s">
        <v>46</v>
      </c>
      <c r="E39" s="60"/>
      <c r="F39" s="60"/>
      <c r="G39" s="99" t="s">
        <v>47</v>
      </c>
      <c r="H39" s="100" t="s">
        <v>48</v>
      </c>
      <c r="I39" s="60"/>
      <c r="J39" s="101">
        <f>SUM(J30:J37)</f>
        <v>0</v>
      </c>
      <c r="K39" s="102"/>
      <c r="L39" s="42"/>
      <c r="S39" s="32"/>
      <c r="T39" s="32"/>
      <c r="U39" s="32"/>
      <c r="V39" s="32"/>
      <c r="W39" s="32"/>
      <c r="X39" s="32"/>
      <c r="Y39" s="32"/>
      <c r="Z39" s="32"/>
      <c r="AA39" s="32"/>
      <c r="AB39" s="32"/>
      <c r="AC39" s="32"/>
      <c r="AD39" s="32"/>
      <c r="AE39" s="32"/>
    </row>
    <row r="40" spans="1:31" s="2" customFormat="1" ht="14.5" customHeight="1">
      <c r="A40" s="32"/>
      <c r="B40" s="33"/>
      <c r="C40" s="32"/>
      <c r="D40" s="32"/>
      <c r="E40" s="32"/>
      <c r="F40" s="32"/>
      <c r="G40" s="32"/>
      <c r="H40" s="32"/>
      <c r="I40" s="32"/>
      <c r="J40" s="32"/>
      <c r="K40" s="32"/>
      <c r="L40" s="42"/>
      <c r="S40" s="32"/>
      <c r="T40" s="32"/>
      <c r="U40" s="32"/>
      <c r="V40" s="32"/>
      <c r="W40" s="32"/>
      <c r="X40" s="32"/>
      <c r="Y40" s="32"/>
      <c r="Z40" s="32"/>
      <c r="AA40" s="32"/>
      <c r="AB40" s="32"/>
      <c r="AC40" s="32"/>
      <c r="AD40" s="32"/>
      <c r="AE40" s="32"/>
    </row>
    <row r="41" spans="1:31" s="1" customFormat="1" ht="14.5" customHeight="1">
      <c r="B41" s="20"/>
      <c r="L41" s="20"/>
    </row>
    <row r="42" spans="1:31" s="1" customFormat="1" ht="14.5" customHeight="1">
      <c r="B42" s="20"/>
      <c r="L42" s="20"/>
    </row>
    <row r="43" spans="1:31" s="1" customFormat="1" ht="14.5" customHeight="1">
      <c r="B43" s="20"/>
      <c r="L43" s="20"/>
    </row>
    <row r="44" spans="1:31" s="1" customFormat="1" ht="14.5" customHeight="1">
      <c r="B44" s="20"/>
      <c r="L44" s="20"/>
    </row>
    <row r="45" spans="1:31" s="1" customFormat="1" ht="14.5" customHeight="1">
      <c r="B45" s="20"/>
      <c r="L45" s="20"/>
    </row>
    <row r="46" spans="1:31" s="1" customFormat="1" ht="14.5" customHeight="1">
      <c r="B46" s="20"/>
      <c r="L46" s="20"/>
    </row>
    <row r="47" spans="1:31" s="1" customFormat="1" ht="14.5" customHeight="1">
      <c r="B47" s="20"/>
      <c r="L47" s="20"/>
    </row>
    <row r="48" spans="1:31" s="1" customFormat="1" ht="14.5" customHeight="1">
      <c r="B48" s="20"/>
      <c r="L48" s="20"/>
    </row>
    <row r="49" spans="1:31" s="1" customFormat="1" ht="14.5" customHeight="1">
      <c r="B49" s="20"/>
      <c r="L49" s="20"/>
    </row>
    <row r="50" spans="1:31" s="2" customFormat="1" ht="14.5" customHeight="1">
      <c r="B50" s="42"/>
      <c r="D50" s="43" t="s">
        <v>49</v>
      </c>
      <c r="E50" s="44"/>
      <c r="F50" s="44"/>
      <c r="G50" s="43" t="s">
        <v>50</v>
      </c>
      <c r="H50" s="44"/>
      <c r="I50" s="44"/>
      <c r="J50" s="44"/>
      <c r="K50" s="44"/>
      <c r="L50" s="42"/>
    </row>
    <row r="51" spans="1:31">
      <c r="B51" s="20"/>
      <c r="L51" s="20"/>
    </row>
    <row r="52" spans="1:31">
      <c r="B52" s="20"/>
      <c r="L52" s="20"/>
    </row>
    <row r="53" spans="1:31">
      <c r="B53" s="20"/>
      <c r="L53" s="20"/>
    </row>
    <row r="54" spans="1:31">
      <c r="B54" s="20"/>
      <c r="L54" s="20"/>
    </row>
    <row r="55" spans="1:31">
      <c r="B55" s="20"/>
      <c r="L55" s="20"/>
    </row>
    <row r="56" spans="1:31">
      <c r="B56" s="20"/>
      <c r="L56" s="20"/>
    </row>
    <row r="57" spans="1:31">
      <c r="B57" s="20"/>
      <c r="L57" s="20"/>
    </row>
    <row r="58" spans="1:31">
      <c r="B58" s="20"/>
      <c r="L58" s="20"/>
    </row>
    <row r="59" spans="1:31">
      <c r="B59" s="20"/>
      <c r="L59" s="20"/>
    </row>
    <row r="60" spans="1:31">
      <c r="B60" s="20"/>
      <c r="L60" s="20"/>
    </row>
    <row r="61" spans="1:31" s="2" customFormat="1" ht="12.5">
      <c r="A61" s="32"/>
      <c r="B61" s="33"/>
      <c r="C61" s="32"/>
      <c r="D61" s="45" t="s">
        <v>51</v>
      </c>
      <c r="E61" s="35"/>
      <c r="F61" s="103" t="s">
        <v>52</v>
      </c>
      <c r="G61" s="45" t="s">
        <v>51</v>
      </c>
      <c r="H61" s="35"/>
      <c r="I61" s="35"/>
      <c r="J61" s="104" t="s">
        <v>52</v>
      </c>
      <c r="K61" s="35"/>
      <c r="L61" s="42"/>
      <c r="S61" s="32"/>
      <c r="T61" s="32"/>
      <c r="U61" s="32"/>
      <c r="V61" s="32"/>
      <c r="W61" s="32"/>
      <c r="X61" s="32"/>
      <c r="Y61" s="32"/>
      <c r="Z61" s="32"/>
      <c r="AA61" s="32"/>
      <c r="AB61" s="32"/>
      <c r="AC61" s="32"/>
      <c r="AD61" s="32"/>
      <c r="AE61" s="32"/>
    </row>
    <row r="62" spans="1:31">
      <c r="B62" s="20"/>
      <c r="L62" s="20"/>
    </row>
    <row r="63" spans="1:31">
      <c r="B63" s="20"/>
      <c r="L63" s="20"/>
    </row>
    <row r="64" spans="1:31">
      <c r="B64" s="20"/>
      <c r="L64" s="20"/>
    </row>
    <row r="65" spans="1:31" s="2" customFormat="1" ht="13">
      <c r="A65" s="32"/>
      <c r="B65" s="33"/>
      <c r="C65" s="32"/>
      <c r="D65" s="43" t="s">
        <v>53</v>
      </c>
      <c r="E65" s="46"/>
      <c r="F65" s="46"/>
      <c r="G65" s="43" t="s">
        <v>54</v>
      </c>
      <c r="H65" s="46"/>
      <c r="I65" s="46"/>
      <c r="J65" s="46"/>
      <c r="K65" s="46"/>
      <c r="L65" s="42"/>
      <c r="S65" s="32"/>
      <c r="T65" s="32"/>
      <c r="U65" s="32"/>
      <c r="V65" s="32"/>
      <c r="W65" s="32"/>
      <c r="X65" s="32"/>
      <c r="Y65" s="32"/>
      <c r="Z65" s="32"/>
      <c r="AA65" s="32"/>
      <c r="AB65" s="32"/>
      <c r="AC65" s="32"/>
      <c r="AD65" s="32"/>
      <c r="AE65" s="32"/>
    </row>
    <row r="66" spans="1:31">
      <c r="B66" s="20"/>
      <c r="L66" s="20"/>
    </row>
    <row r="67" spans="1:31">
      <c r="B67" s="20"/>
      <c r="L67" s="20"/>
    </row>
    <row r="68" spans="1:31">
      <c r="B68" s="20"/>
      <c r="L68" s="20"/>
    </row>
    <row r="69" spans="1:31">
      <c r="B69" s="20"/>
      <c r="L69" s="20"/>
    </row>
    <row r="70" spans="1:31">
      <c r="B70" s="20"/>
      <c r="L70" s="20"/>
    </row>
    <row r="71" spans="1:31">
      <c r="B71" s="20"/>
      <c r="L71" s="20"/>
    </row>
    <row r="72" spans="1:31">
      <c r="B72" s="20"/>
      <c r="L72" s="20"/>
    </row>
    <row r="73" spans="1:31">
      <c r="B73" s="20"/>
      <c r="L73" s="20"/>
    </row>
    <row r="74" spans="1:31">
      <c r="B74" s="20"/>
      <c r="L74" s="20"/>
    </row>
    <row r="75" spans="1:31">
      <c r="B75" s="20"/>
      <c r="L75" s="20"/>
    </row>
    <row r="76" spans="1:31" s="2" customFormat="1" ht="12.5">
      <c r="A76" s="32"/>
      <c r="B76" s="33"/>
      <c r="C76" s="32"/>
      <c r="D76" s="45" t="s">
        <v>51</v>
      </c>
      <c r="E76" s="35"/>
      <c r="F76" s="103" t="s">
        <v>52</v>
      </c>
      <c r="G76" s="45" t="s">
        <v>51</v>
      </c>
      <c r="H76" s="35"/>
      <c r="I76" s="35"/>
      <c r="J76" s="104" t="s">
        <v>52</v>
      </c>
      <c r="K76" s="35"/>
      <c r="L76" s="42"/>
      <c r="S76" s="32"/>
      <c r="T76" s="32"/>
      <c r="U76" s="32"/>
      <c r="V76" s="32"/>
      <c r="W76" s="32"/>
      <c r="X76" s="32"/>
      <c r="Y76" s="32"/>
      <c r="Z76" s="32"/>
      <c r="AA76" s="32"/>
      <c r="AB76" s="32"/>
      <c r="AC76" s="32"/>
      <c r="AD76" s="32"/>
      <c r="AE76" s="32"/>
    </row>
    <row r="77" spans="1:31" s="2" customFormat="1" ht="14.5" customHeight="1">
      <c r="A77" s="32"/>
      <c r="B77" s="47"/>
      <c r="C77" s="48"/>
      <c r="D77" s="48"/>
      <c r="E77" s="48"/>
      <c r="F77" s="48"/>
      <c r="G77" s="48"/>
      <c r="H77" s="48"/>
      <c r="I77" s="48"/>
      <c r="J77" s="48"/>
      <c r="K77" s="48"/>
      <c r="L77" s="42"/>
      <c r="S77" s="32"/>
      <c r="T77" s="32"/>
      <c r="U77" s="32"/>
      <c r="V77" s="32"/>
      <c r="W77" s="32"/>
      <c r="X77" s="32"/>
      <c r="Y77" s="32"/>
      <c r="Z77" s="32"/>
      <c r="AA77" s="32"/>
      <c r="AB77" s="32"/>
      <c r="AC77" s="32"/>
      <c r="AD77" s="32"/>
      <c r="AE77" s="32"/>
    </row>
    <row r="81" spans="1:47" s="2" customFormat="1" ht="7" customHeight="1">
      <c r="A81" s="32"/>
      <c r="B81" s="49"/>
      <c r="C81" s="50"/>
      <c r="D81" s="50"/>
      <c r="E81" s="50"/>
      <c r="F81" s="50"/>
      <c r="G81" s="50"/>
      <c r="H81" s="50"/>
      <c r="I81" s="50"/>
      <c r="J81" s="50"/>
      <c r="K81" s="50"/>
      <c r="L81" s="42"/>
      <c r="S81" s="32"/>
      <c r="T81" s="32"/>
      <c r="U81" s="32"/>
      <c r="V81" s="32"/>
      <c r="W81" s="32"/>
      <c r="X81" s="32"/>
      <c r="Y81" s="32"/>
      <c r="Z81" s="32"/>
      <c r="AA81" s="32"/>
      <c r="AB81" s="32"/>
      <c r="AC81" s="32"/>
      <c r="AD81" s="32"/>
      <c r="AE81" s="32"/>
    </row>
    <row r="82" spans="1:47" s="2" customFormat="1" ht="25" customHeight="1">
      <c r="A82" s="32"/>
      <c r="B82" s="33"/>
      <c r="C82" s="21" t="s">
        <v>108</v>
      </c>
      <c r="D82" s="32"/>
      <c r="E82" s="32"/>
      <c r="F82" s="32"/>
      <c r="G82" s="32"/>
      <c r="H82" s="32"/>
      <c r="I82" s="32"/>
      <c r="J82" s="32"/>
      <c r="K82" s="32"/>
      <c r="L82" s="42"/>
      <c r="S82" s="32"/>
      <c r="T82" s="32"/>
      <c r="U82" s="32"/>
      <c r="V82" s="32"/>
      <c r="W82" s="32"/>
      <c r="X82" s="32"/>
      <c r="Y82" s="32"/>
      <c r="Z82" s="32"/>
      <c r="AA82" s="32"/>
      <c r="AB82" s="32"/>
      <c r="AC82" s="32"/>
      <c r="AD82" s="32"/>
      <c r="AE82" s="32"/>
    </row>
    <row r="83" spans="1:47" s="2" customFormat="1" ht="7" customHeight="1">
      <c r="A83" s="32"/>
      <c r="B83" s="33"/>
      <c r="C83" s="32"/>
      <c r="D83" s="32"/>
      <c r="E83" s="32"/>
      <c r="F83" s="32"/>
      <c r="G83" s="32"/>
      <c r="H83" s="32"/>
      <c r="I83" s="32"/>
      <c r="J83" s="32"/>
      <c r="K83" s="32"/>
      <c r="L83" s="42"/>
      <c r="S83" s="32"/>
      <c r="T83" s="32"/>
      <c r="U83" s="32"/>
      <c r="V83" s="32"/>
      <c r="W83" s="32"/>
      <c r="X83" s="32"/>
      <c r="Y83" s="32"/>
      <c r="Z83" s="32"/>
      <c r="AA83" s="32"/>
      <c r="AB83" s="32"/>
      <c r="AC83" s="32"/>
      <c r="AD83" s="32"/>
      <c r="AE83" s="32"/>
    </row>
    <row r="84" spans="1:47" s="2" customFormat="1" ht="12" customHeight="1">
      <c r="A84" s="32"/>
      <c r="B84" s="33"/>
      <c r="C84" s="27" t="s">
        <v>16</v>
      </c>
      <c r="D84" s="32"/>
      <c r="E84" s="32"/>
      <c r="F84" s="32"/>
      <c r="G84" s="32"/>
      <c r="H84" s="32"/>
      <c r="I84" s="32"/>
      <c r="J84" s="32"/>
      <c r="K84" s="32"/>
      <c r="L84" s="42"/>
      <c r="S84" s="32"/>
      <c r="T84" s="32"/>
      <c r="U84" s="32"/>
      <c r="V84" s="32"/>
      <c r="W84" s="32"/>
      <c r="X84" s="32"/>
      <c r="Y84" s="32"/>
      <c r="Z84" s="32"/>
      <c r="AA84" s="32"/>
      <c r="AB84" s="32"/>
      <c r="AC84" s="32"/>
      <c r="AD84" s="32"/>
      <c r="AE84" s="32"/>
    </row>
    <row r="85" spans="1:47" s="2" customFormat="1" ht="16.5" customHeight="1">
      <c r="A85" s="32"/>
      <c r="B85" s="33"/>
      <c r="C85" s="32"/>
      <c r="D85" s="32"/>
      <c r="E85" s="299" t="str">
        <f>E7</f>
        <v>KAPLE SV VÁCLAVA VONOKLASY Na Návsi, Vonoklasy</v>
      </c>
      <c r="F85" s="300"/>
      <c r="G85" s="300"/>
      <c r="H85" s="300"/>
      <c r="I85" s="32"/>
      <c r="J85" s="32"/>
      <c r="K85" s="32"/>
      <c r="L85" s="42"/>
      <c r="S85" s="32"/>
      <c r="T85" s="32"/>
      <c r="U85" s="32"/>
      <c r="V85" s="32"/>
      <c r="W85" s="32"/>
      <c r="X85" s="32"/>
      <c r="Y85" s="32"/>
      <c r="Z85" s="32"/>
      <c r="AA85" s="32"/>
      <c r="AB85" s="32"/>
      <c r="AC85" s="32"/>
      <c r="AD85" s="32"/>
      <c r="AE85" s="32"/>
    </row>
    <row r="86" spans="1:47" s="2" customFormat="1" ht="12" customHeight="1">
      <c r="A86" s="32"/>
      <c r="B86" s="33"/>
      <c r="C86" s="27" t="s">
        <v>106</v>
      </c>
      <c r="D86" s="32"/>
      <c r="E86" s="32"/>
      <c r="F86" s="32"/>
      <c r="G86" s="32"/>
      <c r="H86" s="32"/>
      <c r="I86" s="32"/>
      <c r="J86" s="32"/>
      <c r="K86" s="32"/>
      <c r="L86" s="42"/>
      <c r="S86" s="32"/>
      <c r="T86" s="32"/>
      <c r="U86" s="32"/>
      <c r="V86" s="32"/>
      <c r="W86" s="32"/>
      <c r="X86" s="32"/>
      <c r="Y86" s="32"/>
      <c r="Z86" s="32"/>
      <c r="AA86" s="32"/>
      <c r="AB86" s="32"/>
      <c r="AC86" s="32"/>
      <c r="AD86" s="32"/>
      <c r="AE86" s="32"/>
    </row>
    <row r="87" spans="1:47" s="2" customFormat="1" ht="16.5" customHeight="1">
      <c r="A87" s="32"/>
      <c r="B87" s="33"/>
      <c r="C87" s="32"/>
      <c r="D87" s="32"/>
      <c r="E87" s="281" t="str">
        <f>E9</f>
        <v>02 - Oprava fasády</v>
      </c>
      <c r="F87" s="298"/>
      <c r="G87" s="298"/>
      <c r="H87" s="298"/>
      <c r="I87" s="32"/>
      <c r="J87" s="32"/>
      <c r="K87" s="32"/>
      <c r="L87" s="42"/>
      <c r="S87" s="32"/>
      <c r="T87" s="32"/>
      <c r="U87" s="32"/>
      <c r="V87" s="32"/>
      <c r="W87" s="32"/>
      <c r="X87" s="32"/>
      <c r="Y87" s="32"/>
      <c r="Z87" s="32"/>
      <c r="AA87" s="32"/>
      <c r="AB87" s="32"/>
      <c r="AC87" s="32"/>
      <c r="AD87" s="32"/>
      <c r="AE87" s="32"/>
    </row>
    <row r="88" spans="1:47" s="2" customFormat="1" ht="7" customHeight="1">
      <c r="A88" s="32"/>
      <c r="B88" s="33"/>
      <c r="C88" s="32"/>
      <c r="D88" s="32"/>
      <c r="E88" s="32"/>
      <c r="F88" s="32"/>
      <c r="G88" s="32"/>
      <c r="H88" s="32"/>
      <c r="I88" s="32"/>
      <c r="J88" s="32"/>
      <c r="K88" s="32"/>
      <c r="L88" s="42"/>
      <c r="S88" s="32"/>
      <c r="T88" s="32"/>
      <c r="U88" s="32"/>
      <c r="V88" s="32"/>
      <c r="W88" s="32"/>
      <c r="X88" s="32"/>
      <c r="Y88" s="32"/>
      <c r="Z88" s="32"/>
      <c r="AA88" s="32"/>
      <c r="AB88" s="32"/>
      <c r="AC88" s="32"/>
      <c r="AD88" s="32"/>
      <c r="AE88" s="32"/>
    </row>
    <row r="89" spans="1:47" s="2" customFormat="1" ht="12" customHeight="1">
      <c r="A89" s="32"/>
      <c r="B89" s="33"/>
      <c r="C89" s="27" t="s">
        <v>20</v>
      </c>
      <c r="D89" s="32"/>
      <c r="E89" s="32"/>
      <c r="F89" s="25" t="str">
        <f>F12</f>
        <v>Vonoklasy</v>
      </c>
      <c r="G89" s="32"/>
      <c r="H89" s="32"/>
      <c r="I89" s="27" t="s">
        <v>22</v>
      </c>
      <c r="J89" s="55" t="str">
        <f>IF(J12="","",J12)</f>
        <v>20. 8. 2025</v>
      </c>
      <c r="K89" s="32"/>
      <c r="L89" s="42"/>
      <c r="S89" s="32"/>
      <c r="T89" s="32"/>
      <c r="U89" s="32"/>
      <c r="V89" s="32"/>
      <c r="W89" s="32"/>
      <c r="X89" s="32"/>
      <c r="Y89" s="32"/>
      <c r="Z89" s="32"/>
      <c r="AA89" s="32"/>
      <c r="AB89" s="32"/>
      <c r="AC89" s="32"/>
      <c r="AD89" s="32"/>
      <c r="AE89" s="32"/>
    </row>
    <row r="90" spans="1:47" s="2" customFormat="1" ht="7" customHeight="1">
      <c r="A90" s="32"/>
      <c r="B90" s="33"/>
      <c r="C90" s="32"/>
      <c r="D90" s="32"/>
      <c r="E90" s="32"/>
      <c r="F90" s="32"/>
      <c r="G90" s="32"/>
      <c r="H90" s="32"/>
      <c r="I90" s="32"/>
      <c r="J90" s="32"/>
      <c r="K90" s="32"/>
      <c r="L90" s="42"/>
      <c r="S90" s="32"/>
      <c r="T90" s="32"/>
      <c r="U90" s="32"/>
      <c r="V90" s="32"/>
      <c r="W90" s="32"/>
      <c r="X90" s="32"/>
      <c r="Y90" s="32"/>
      <c r="Z90" s="32"/>
      <c r="AA90" s="32"/>
      <c r="AB90" s="32"/>
      <c r="AC90" s="32"/>
      <c r="AD90" s="32"/>
      <c r="AE90" s="32"/>
    </row>
    <row r="91" spans="1:47" s="2" customFormat="1" ht="25.75" customHeight="1">
      <c r="A91" s="32"/>
      <c r="B91" s="33"/>
      <c r="C91" s="27" t="s">
        <v>24</v>
      </c>
      <c r="D91" s="32"/>
      <c r="E91" s="32"/>
      <c r="F91" s="25" t="str">
        <f>E15</f>
        <v xml:space="preserve"> </v>
      </c>
      <c r="G91" s="32"/>
      <c r="H91" s="32"/>
      <c r="I91" s="27" t="s">
        <v>30</v>
      </c>
      <c r="J91" s="30" t="str">
        <f>E21</f>
        <v>Ing.arch.Ester Miluničová</v>
      </c>
      <c r="K91" s="32"/>
      <c r="L91" s="42"/>
      <c r="S91" s="32"/>
      <c r="T91" s="32"/>
      <c r="U91" s="32"/>
      <c r="V91" s="32"/>
      <c r="W91" s="32"/>
      <c r="X91" s="32"/>
      <c r="Y91" s="32"/>
      <c r="Z91" s="32"/>
      <c r="AA91" s="32"/>
      <c r="AB91" s="32"/>
      <c r="AC91" s="32"/>
      <c r="AD91" s="32"/>
      <c r="AE91" s="32"/>
    </row>
    <row r="92" spans="1:47" s="2" customFormat="1" ht="15.25" customHeight="1">
      <c r="A92" s="32"/>
      <c r="B92" s="33"/>
      <c r="C92" s="27" t="s">
        <v>28</v>
      </c>
      <c r="D92" s="32"/>
      <c r="E92" s="32"/>
      <c r="F92" s="25" t="str">
        <f>IF(E18="","",E18)</f>
        <v>Vyplň údaj</v>
      </c>
      <c r="G92" s="32"/>
      <c r="H92" s="32"/>
      <c r="I92" s="27" t="s">
        <v>33</v>
      </c>
      <c r="J92" s="30" t="str">
        <f>E24</f>
        <v>Hana Pejšová</v>
      </c>
      <c r="K92" s="32"/>
      <c r="L92" s="42"/>
      <c r="S92" s="32"/>
      <c r="T92" s="32"/>
      <c r="U92" s="32"/>
      <c r="V92" s="32"/>
      <c r="W92" s="32"/>
      <c r="X92" s="32"/>
      <c r="Y92" s="32"/>
      <c r="Z92" s="32"/>
      <c r="AA92" s="32"/>
      <c r="AB92" s="32"/>
      <c r="AC92" s="32"/>
      <c r="AD92" s="32"/>
      <c r="AE92" s="32"/>
    </row>
    <row r="93" spans="1:47" s="2" customFormat="1" ht="10.4" customHeight="1">
      <c r="A93" s="32"/>
      <c r="B93" s="33"/>
      <c r="C93" s="32"/>
      <c r="D93" s="32"/>
      <c r="E93" s="32"/>
      <c r="F93" s="32"/>
      <c r="G93" s="32"/>
      <c r="H93" s="32"/>
      <c r="I93" s="32"/>
      <c r="J93" s="32"/>
      <c r="K93" s="32"/>
      <c r="L93" s="42"/>
      <c r="S93" s="32"/>
      <c r="T93" s="32"/>
      <c r="U93" s="32"/>
      <c r="V93" s="32"/>
      <c r="W93" s="32"/>
      <c r="X93" s="32"/>
      <c r="Y93" s="32"/>
      <c r="Z93" s="32"/>
      <c r="AA93" s="32"/>
      <c r="AB93" s="32"/>
      <c r="AC93" s="32"/>
      <c r="AD93" s="32"/>
      <c r="AE93" s="32"/>
    </row>
    <row r="94" spans="1:47" s="2" customFormat="1" ht="29.25" customHeight="1">
      <c r="A94" s="32"/>
      <c r="B94" s="33"/>
      <c r="C94" s="105" t="s">
        <v>109</v>
      </c>
      <c r="D94" s="97"/>
      <c r="E94" s="97"/>
      <c r="F94" s="97"/>
      <c r="G94" s="97"/>
      <c r="H94" s="97"/>
      <c r="I94" s="97"/>
      <c r="J94" s="106" t="s">
        <v>110</v>
      </c>
      <c r="K94" s="97"/>
      <c r="L94" s="42"/>
      <c r="S94" s="32"/>
      <c r="T94" s="32"/>
      <c r="U94" s="32"/>
      <c r="V94" s="32"/>
      <c r="W94" s="32"/>
      <c r="X94" s="32"/>
      <c r="Y94" s="32"/>
      <c r="Z94" s="32"/>
      <c r="AA94" s="32"/>
      <c r="AB94" s="32"/>
      <c r="AC94" s="32"/>
      <c r="AD94" s="32"/>
      <c r="AE94" s="32"/>
    </row>
    <row r="95" spans="1:47" s="2" customFormat="1" ht="10.4" customHeight="1">
      <c r="A95" s="32"/>
      <c r="B95" s="33"/>
      <c r="C95" s="32"/>
      <c r="D95" s="32"/>
      <c r="E95" s="32"/>
      <c r="F95" s="32"/>
      <c r="G95" s="32"/>
      <c r="H95" s="32"/>
      <c r="I95" s="32"/>
      <c r="J95" s="32"/>
      <c r="K95" s="32"/>
      <c r="L95" s="42"/>
      <c r="S95" s="32"/>
      <c r="T95" s="32"/>
      <c r="U95" s="32"/>
      <c r="V95" s="32"/>
      <c r="W95" s="32"/>
      <c r="X95" s="32"/>
      <c r="Y95" s="32"/>
      <c r="Z95" s="32"/>
      <c r="AA95" s="32"/>
      <c r="AB95" s="32"/>
      <c r="AC95" s="32"/>
      <c r="AD95" s="32"/>
      <c r="AE95" s="32"/>
    </row>
    <row r="96" spans="1:47" s="2" customFormat="1" ht="22.9" customHeight="1">
      <c r="A96" s="32"/>
      <c r="B96" s="33"/>
      <c r="C96" s="107" t="s">
        <v>111</v>
      </c>
      <c r="D96" s="32"/>
      <c r="E96" s="32"/>
      <c r="F96" s="32"/>
      <c r="G96" s="32"/>
      <c r="H96" s="32"/>
      <c r="I96" s="32"/>
      <c r="J96" s="71">
        <f>J128</f>
        <v>0</v>
      </c>
      <c r="K96" s="32"/>
      <c r="L96" s="42"/>
      <c r="S96" s="32"/>
      <c r="T96" s="32"/>
      <c r="U96" s="32"/>
      <c r="V96" s="32"/>
      <c r="W96" s="32"/>
      <c r="X96" s="32"/>
      <c r="Y96" s="32"/>
      <c r="Z96" s="32"/>
      <c r="AA96" s="32"/>
      <c r="AB96" s="32"/>
      <c r="AC96" s="32"/>
      <c r="AD96" s="32"/>
      <c r="AE96" s="32"/>
      <c r="AU96" s="17" t="s">
        <v>112</v>
      </c>
    </row>
    <row r="97" spans="1:31" s="9" customFormat="1" ht="25" customHeight="1">
      <c r="B97" s="108"/>
      <c r="D97" s="109" t="s">
        <v>113</v>
      </c>
      <c r="E97" s="110"/>
      <c r="F97" s="110"/>
      <c r="G97" s="110"/>
      <c r="H97" s="110"/>
      <c r="I97" s="110"/>
      <c r="J97" s="111">
        <f>J129</f>
        <v>0</v>
      </c>
      <c r="L97" s="108"/>
    </row>
    <row r="98" spans="1:31" s="10" customFormat="1" ht="19.899999999999999" customHeight="1">
      <c r="B98" s="112"/>
      <c r="D98" s="113" t="s">
        <v>498</v>
      </c>
      <c r="E98" s="114"/>
      <c r="F98" s="114"/>
      <c r="G98" s="114"/>
      <c r="H98" s="114"/>
      <c r="I98" s="114"/>
      <c r="J98" s="115">
        <f>J130</f>
        <v>0</v>
      </c>
      <c r="L98" s="112"/>
    </row>
    <row r="99" spans="1:31" s="10" customFormat="1" ht="19.899999999999999" customHeight="1">
      <c r="B99" s="112"/>
      <c r="D99" s="113" t="s">
        <v>115</v>
      </c>
      <c r="E99" s="114"/>
      <c r="F99" s="114"/>
      <c r="G99" s="114"/>
      <c r="H99" s="114"/>
      <c r="I99" s="114"/>
      <c r="J99" s="115">
        <f>J132</f>
        <v>0</v>
      </c>
      <c r="L99" s="112"/>
    </row>
    <row r="100" spans="1:31" s="10" customFormat="1" ht="19.899999999999999" customHeight="1">
      <c r="B100" s="112"/>
      <c r="D100" s="113" t="s">
        <v>116</v>
      </c>
      <c r="E100" s="114"/>
      <c r="F100" s="114"/>
      <c r="G100" s="114"/>
      <c r="H100" s="114"/>
      <c r="I100" s="114"/>
      <c r="J100" s="115">
        <f>J152</f>
        <v>0</v>
      </c>
      <c r="L100" s="112"/>
    </row>
    <row r="101" spans="1:31" s="10" customFormat="1" ht="19.899999999999999" customHeight="1">
      <c r="B101" s="112"/>
      <c r="D101" s="113" t="s">
        <v>117</v>
      </c>
      <c r="E101" s="114"/>
      <c r="F101" s="114"/>
      <c r="G101" s="114"/>
      <c r="H101" s="114"/>
      <c r="I101" s="114"/>
      <c r="J101" s="115">
        <f>J158</f>
        <v>0</v>
      </c>
      <c r="L101" s="112"/>
    </row>
    <row r="102" spans="1:31" s="9" customFormat="1" ht="25" customHeight="1">
      <c r="B102" s="108"/>
      <c r="D102" s="109" t="s">
        <v>118</v>
      </c>
      <c r="E102" s="110"/>
      <c r="F102" s="110"/>
      <c r="G102" s="110"/>
      <c r="H102" s="110"/>
      <c r="I102" s="110"/>
      <c r="J102" s="111">
        <f>J160</f>
        <v>0</v>
      </c>
      <c r="L102" s="108"/>
    </row>
    <row r="103" spans="1:31" s="10" customFormat="1" ht="19.899999999999999" customHeight="1">
      <c r="B103" s="112"/>
      <c r="D103" s="113" t="s">
        <v>499</v>
      </c>
      <c r="E103" s="114"/>
      <c r="F103" s="114"/>
      <c r="G103" s="114"/>
      <c r="H103" s="114"/>
      <c r="I103" s="114"/>
      <c r="J103" s="115">
        <f>J161</f>
        <v>0</v>
      </c>
      <c r="L103" s="112"/>
    </row>
    <row r="104" spans="1:31" s="9" customFormat="1" ht="25" customHeight="1">
      <c r="B104" s="108"/>
      <c r="D104" s="109" t="s">
        <v>123</v>
      </c>
      <c r="E104" s="110"/>
      <c r="F104" s="110"/>
      <c r="G104" s="110"/>
      <c r="H104" s="110"/>
      <c r="I104" s="110"/>
      <c r="J104" s="111">
        <f>J164</f>
        <v>0</v>
      </c>
      <c r="L104" s="108"/>
    </row>
    <row r="105" spans="1:31" s="10" customFormat="1" ht="19.899999999999999" customHeight="1">
      <c r="B105" s="112"/>
      <c r="D105" s="113" t="s">
        <v>124</v>
      </c>
      <c r="E105" s="114"/>
      <c r="F105" s="114"/>
      <c r="G105" s="114"/>
      <c r="H105" s="114"/>
      <c r="I105" s="114"/>
      <c r="J105" s="115">
        <f>J165</f>
        <v>0</v>
      </c>
      <c r="L105" s="112"/>
    </row>
    <row r="106" spans="1:31" s="10" customFormat="1" ht="19.899999999999999" customHeight="1">
      <c r="B106" s="112"/>
      <c r="D106" s="113" t="s">
        <v>125</v>
      </c>
      <c r="E106" s="114"/>
      <c r="F106" s="114"/>
      <c r="G106" s="114"/>
      <c r="H106" s="114"/>
      <c r="I106" s="114"/>
      <c r="J106" s="115">
        <f>J167</f>
        <v>0</v>
      </c>
      <c r="L106" s="112"/>
    </row>
    <row r="107" spans="1:31" s="10" customFormat="1" ht="19.899999999999999" customHeight="1">
      <c r="B107" s="112"/>
      <c r="D107" s="113" t="s">
        <v>126</v>
      </c>
      <c r="E107" s="114"/>
      <c r="F107" s="114"/>
      <c r="G107" s="114"/>
      <c r="H107" s="114"/>
      <c r="I107" s="114"/>
      <c r="J107" s="115">
        <f>J169</f>
        <v>0</v>
      </c>
      <c r="L107" s="112"/>
    </row>
    <row r="108" spans="1:31" s="10" customFormat="1" ht="19.899999999999999" customHeight="1">
      <c r="B108" s="112"/>
      <c r="D108" s="113" t="s">
        <v>127</v>
      </c>
      <c r="E108" s="114"/>
      <c r="F108" s="114"/>
      <c r="G108" s="114"/>
      <c r="H108" s="114"/>
      <c r="I108" s="114"/>
      <c r="J108" s="115">
        <f>J171</f>
        <v>0</v>
      </c>
      <c r="L108" s="112"/>
    </row>
    <row r="109" spans="1:31" s="2" customFormat="1" ht="21.75" customHeight="1">
      <c r="A109" s="32"/>
      <c r="B109" s="33"/>
      <c r="C109" s="32"/>
      <c r="D109" s="32"/>
      <c r="E109" s="32"/>
      <c r="F109" s="32"/>
      <c r="G109" s="32"/>
      <c r="H109" s="32"/>
      <c r="I109" s="32"/>
      <c r="J109" s="32"/>
      <c r="K109" s="32"/>
      <c r="L109" s="42"/>
      <c r="S109" s="32"/>
      <c r="T109" s="32"/>
      <c r="U109" s="32"/>
      <c r="V109" s="32"/>
      <c r="W109" s="32"/>
      <c r="X109" s="32"/>
      <c r="Y109" s="32"/>
      <c r="Z109" s="32"/>
      <c r="AA109" s="32"/>
      <c r="AB109" s="32"/>
      <c r="AC109" s="32"/>
      <c r="AD109" s="32"/>
      <c r="AE109" s="32"/>
    </row>
    <row r="110" spans="1:31" s="2" customFormat="1" ht="7" customHeight="1">
      <c r="A110" s="32"/>
      <c r="B110" s="47"/>
      <c r="C110" s="48"/>
      <c r="D110" s="48"/>
      <c r="E110" s="48"/>
      <c r="F110" s="48"/>
      <c r="G110" s="48"/>
      <c r="H110" s="48"/>
      <c r="I110" s="48"/>
      <c r="J110" s="48"/>
      <c r="K110" s="48"/>
      <c r="L110" s="42"/>
      <c r="S110" s="32"/>
      <c r="T110" s="32"/>
      <c r="U110" s="32"/>
      <c r="V110" s="32"/>
      <c r="W110" s="32"/>
      <c r="X110" s="32"/>
      <c r="Y110" s="32"/>
      <c r="Z110" s="32"/>
      <c r="AA110" s="32"/>
      <c r="AB110" s="32"/>
      <c r="AC110" s="32"/>
      <c r="AD110" s="32"/>
      <c r="AE110" s="32"/>
    </row>
    <row r="114" spans="1:63" s="2" customFormat="1" ht="7" customHeight="1">
      <c r="A114" s="32"/>
      <c r="B114" s="49"/>
      <c r="C114" s="50"/>
      <c r="D114" s="50"/>
      <c r="E114" s="50"/>
      <c r="F114" s="50"/>
      <c r="G114" s="50"/>
      <c r="H114" s="50"/>
      <c r="I114" s="50"/>
      <c r="J114" s="50"/>
      <c r="K114" s="50"/>
      <c r="L114" s="42"/>
      <c r="S114" s="32"/>
      <c r="T114" s="32"/>
      <c r="U114" s="32"/>
      <c r="V114" s="32"/>
      <c r="W114" s="32"/>
      <c r="X114" s="32"/>
      <c r="Y114" s="32"/>
      <c r="Z114" s="32"/>
      <c r="AA114" s="32"/>
      <c r="AB114" s="32"/>
      <c r="AC114" s="32"/>
      <c r="AD114" s="32"/>
      <c r="AE114" s="32"/>
    </row>
    <row r="115" spans="1:63" s="2" customFormat="1" ht="25" customHeight="1">
      <c r="A115" s="32"/>
      <c r="B115" s="33"/>
      <c r="C115" s="21" t="s">
        <v>128</v>
      </c>
      <c r="D115" s="32"/>
      <c r="E115" s="32"/>
      <c r="F115" s="32"/>
      <c r="G115" s="32"/>
      <c r="H115" s="32"/>
      <c r="I115" s="32"/>
      <c r="J115" s="32"/>
      <c r="K115" s="32"/>
      <c r="L115" s="42"/>
      <c r="S115" s="32"/>
      <c r="T115" s="32"/>
      <c r="U115" s="32"/>
      <c r="V115" s="32"/>
      <c r="W115" s="32"/>
      <c r="X115" s="32"/>
      <c r="Y115" s="32"/>
      <c r="Z115" s="32"/>
      <c r="AA115" s="32"/>
      <c r="AB115" s="32"/>
      <c r="AC115" s="32"/>
      <c r="AD115" s="32"/>
      <c r="AE115" s="32"/>
    </row>
    <row r="116" spans="1:63" s="2" customFormat="1" ht="7" customHeight="1">
      <c r="A116" s="32"/>
      <c r="B116" s="33"/>
      <c r="C116" s="32"/>
      <c r="D116" s="32"/>
      <c r="E116" s="32"/>
      <c r="F116" s="32"/>
      <c r="G116" s="32"/>
      <c r="H116" s="32"/>
      <c r="I116" s="32"/>
      <c r="J116" s="32"/>
      <c r="K116" s="32"/>
      <c r="L116" s="42"/>
      <c r="S116" s="32"/>
      <c r="T116" s="32"/>
      <c r="U116" s="32"/>
      <c r="V116" s="32"/>
      <c r="W116" s="32"/>
      <c r="X116" s="32"/>
      <c r="Y116" s="32"/>
      <c r="Z116" s="32"/>
      <c r="AA116" s="32"/>
      <c r="AB116" s="32"/>
      <c r="AC116" s="32"/>
      <c r="AD116" s="32"/>
      <c r="AE116" s="32"/>
    </row>
    <row r="117" spans="1:63" s="2" customFormat="1" ht="12" customHeight="1">
      <c r="A117" s="32"/>
      <c r="B117" s="33"/>
      <c r="C117" s="27" t="s">
        <v>16</v>
      </c>
      <c r="D117" s="32"/>
      <c r="E117" s="32"/>
      <c r="F117" s="32"/>
      <c r="G117" s="32"/>
      <c r="H117" s="32"/>
      <c r="I117" s="32"/>
      <c r="J117" s="32"/>
      <c r="K117" s="32"/>
      <c r="L117" s="42"/>
      <c r="S117" s="32"/>
      <c r="T117" s="32"/>
      <c r="U117" s="32"/>
      <c r="V117" s="32"/>
      <c r="W117" s="32"/>
      <c r="X117" s="32"/>
      <c r="Y117" s="32"/>
      <c r="Z117" s="32"/>
      <c r="AA117" s="32"/>
      <c r="AB117" s="32"/>
      <c r="AC117" s="32"/>
      <c r="AD117" s="32"/>
      <c r="AE117" s="32"/>
    </row>
    <row r="118" spans="1:63" s="2" customFormat="1" ht="16.5" customHeight="1">
      <c r="A118" s="32"/>
      <c r="B118" s="33"/>
      <c r="C118" s="32"/>
      <c r="D118" s="32"/>
      <c r="E118" s="299" t="str">
        <f>E7</f>
        <v>KAPLE SV VÁCLAVA VONOKLASY Na Návsi, Vonoklasy</v>
      </c>
      <c r="F118" s="300"/>
      <c r="G118" s="300"/>
      <c r="H118" s="300"/>
      <c r="I118" s="32"/>
      <c r="J118" s="32"/>
      <c r="K118" s="32"/>
      <c r="L118" s="42"/>
      <c r="S118" s="32"/>
      <c r="T118" s="32"/>
      <c r="U118" s="32"/>
      <c r="V118" s="32"/>
      <c r="W118" s="32"/>
      <c r="X118" s="32"/>
      <c r="Y118" s="32"/>
      <c r="Z118" s="32"/>
      <c r="AA118" s="32"/>
      <c r="AB118" s="32"/>
      <c r="AC118" s="32"/>
      <c r="AD118" s="32"/>
      <c r="AE118" s="32"/>
    </row>
    <row r="119" spans="1:63" s="2" customFormat="1" ht="12" customHeight="1">
      <c r="A119" s="32"/>
      <c r="B119" s="33"/>
      <c r="C119" s="27" t="s">
        <v>106</v>
      </c>
      <c r="D119" s="32"/>
      <c r="E119" s="32"/>
      <c r="F119" s="32"/>
      <c r="G119" s="32"/>
      <c r="H119" s="32"/>
      <c r="I119" s="32"/>
      <c r="J119" s="32"/>
      <c r="K119" s="32"/>
      <c r="L119" s="42"/>
      <c r="S119" s="32"/>
      <c r="T119" s="32"/>
      <c r="U119" s="32"/>
      <c r="V119" s="32"/>
      <c r="W119" s="32"/>
      <c r="X119" s="32"/>
      <c r="Y119" s="32"/>
      <c r="Z119" s="32"/>
      <c r="AA119" s="32"/>
      <c r="AB119" s="32"/>
      <c r="AC119" s="32"/>
      <c r="AD119" s="32"/>
      <c r="AE119" s="32"/>
    </row>
    <row r="120" spans="1:63" s="2" customFormat="1" ht="16.5" customHeight="1">
      <c r="A120" s="32"/>
      <c r="B120" s="33"/>
      <c r="C120" s="32"/>
      <c r="D120" s="32"/>
      <c r="E120" s="281" t="str">
        <f>E9</f>
        <v>02 - Oprava fasády</v>
      </c>
      <c r="F120" s="298"/>
      <c r="G120" s="298"/>
      <c r="H120" s="298"/>
      <c r="I120" s="32"/>
      <c r="J120" s="32"/>
      <c r="K120" s="32"/>
      <c r="L120" s="42"/>
      <c r="S120" s="32"/>
      <c r="T120" s="32"/>
      <c r="U120" s="32"/>
      <c r="V120" s="32"/>
      <c r="W120" s="32"/>
      <c r="X120" s="32"/>
      <c r="Y120" s="32"/>
      <c r="Z120" s="32"/>
      <c r="AA120" s="32"/>
      <c r="AB120" s="32"/>
      <c r="AC120" s="32"/>
      <c r="AD120" s="32"/>
      <c r="AE120" s="32"/>
    </row>
    <row r="121" spans="1:63" s="2" customFormat="1" ht="7" customHeight="1">
      <c r="A121" s="32"/>
      <c r="B121" s="33"/>
      <c r="C121" s="32"/>
      <c r="D121" s="32"/>
      <c r="E121" s="32"/>
      <c r="F121" s="32"/>
      <c r="G121" s="32"/>
      <c r="H121" s="32"/>
      <c r="I121" s="32"/>
      <c r="J121" s="32"/>
      <c r="K121" s="32"/>
      <c r="L121" s="42"/>
      <c r="S121" s="32"/>
      <c r="T121" s="32"/>
      <c r="U121" s="32"/>
      <c r="V121" s="32"/>
      <c r="W121" s="32"/>
      <c r="X121" s="32"/>
      <c r="Y121" s="32"/>
      <c r="Z121" s="32"/>
      <c r="AA121" s="32"/>
      <c r="AB121" s="32"/>
      <c r="AC121" s="32"/>
      <c r="AD121" s="32"/>
      <c r="AE121" s="32"/>
    </row>
    <row r="122" spans="1:63" s="2" customFormat="1" ht="12" customHeight="1">
      <c r="A122" s="32"/>
      <c r="B122" s="33"/>
      <c r="C122" s="27" t="s">
        <v>20</v>
      </c>
      <c r="D122" s="32"/>
      <c r="E122" s="32"/>
      <c r="F122" s="25" t="str">
        <f>F12</f>
        <v>Vonoklasy</v>
      </c>
      <c r="G122" s="32"/>
      <c r="H122" s="32"/>
      <c r="I122" s="27" t="s">
        <v>22</v>
      </c>
      <c r="J122" s="55" t="str">
        <f>IF(J12="","",J12)</f>
        <v>20. 8. 2025</v>
      </c>
      <c r="K122" s="32"/>
      <c r="L122" s="42"/>
      <c r="S122" s="32"/>
      <c r="T122" s="32"/>
      <c r="U122" s="32"/>
      <c r="V122" s="32"/>
      <c r="W122" s="32"/>
      <c r="X122" s="32"/>
      <c r="Y122" s="32"/>
      <c r="Z122" s="32"/>
      <c r="AA122" s="32"/>
      <c r="AB122" s="32"/>
      <c r="AC122" s="32"/>
      <c r="AD122" s="32"/>
      <c r="AE122" s="32"/>
    </row>
    <row r="123" spans="1:63" s="2" customFormat="1" ht="7" customHeight="1">
      <c r="A123" s="32"/>
      <c r="B123" s="33"/>
      <c r="C123" s="32"/>
      <c r="D123" s="32"/>
      <c r="E123" s="32"/>
      <c r="F123" s="32"/>
      <c r="G123" s="32"/>
      <c r="H123" s="32"/>
      <c r="I123" s="32"/>
      <c r="J123" s="32"/>
      <c r="K123" s="32"/>
      <c r="L123" s="42"/>
      <c r="S123" s="32"/>
      <c r="T123" s="32"/>
      <c r="U123" s="32"/>
      <c r="V123" s="32"/>
      <c r="W123" s="32"/>
      <c r="X123" s="32"/>
      <c r="Y123" s="32"/>
      <c r="Z123" s="32"/>
      <c r="AA123" s="32"/>
      <c r="AB123" s="32"/>
      <c r="AC123" s="32"/>
      <c r="AD123" s="32"/>
      <c r="AE123" s="32"/>
    </row>
    <row r="124" spans="1:63" s="2" customFormat="1" ht="25.75" customHeight="1">
      <c r="A124" s="32"/>
      <c r="B124" s="33"/>
      <c r="C124" s="27" t="s">
        <v>24</v>
      </c>
      <c r="D124" s="32"/>
      <c r="E124" s="32"/>
      <c r="F124" s="25" t="str">
        <f>E15</f>
        <v xml:space="preserve"> </v>
      </c>
      <c r="G124" s="32"/>
      <c r="H124" s="32"/>
      <c r="I124" s="27" t="s">
        <v>30</v>
      </c>
      <c r="J124" s="30" t="str">
        <f>E21</f>
        <v>Ing.arch.Ester Miluničová</v>
      </c>
      <c r="K124" s="32"/>
      <c r="L124" s="42"/>
      <c r="S124" s="32"/>
      <c r="T124" s="32"/>
      <c r="U124" s="32"/>
      <c r="V124" s="32"/>
      <c r="W124" s="32"/>
      <c r="X124" s="32"/>
      <c r="Y124" s="32"/>
      <c r="Z124" s="32"/>
      <c r="AA124" s="32"/>
      <c r="AB124" s="32"/>
      <c r="AC124" s="32"/>
      <c r="AD124" s="32"/>
      <c r="AE124" s="32"/>
    </row>
    <row r="125" spans="1:63" s="2" customFormat="1" ht="15.25" customHeight="1">
      <c r="A125" s="32"/>
      <c r="B125" s="33"/>
      <c r="C125" s="27" t="s">
        <v>28</v>
      </c>
      <c r="D125" s="32"/>
      <c r="E125" s="32"/>
      <c r="F125" s="25" t="str">
        <f>IF(E18="","",E18)</f>
        <v>Vyplň údaj</v>
      </c>
      <c r="G125" s="32"/>
      <c r="H125" s="32"/>
      <c r="I125" s="27" t="s">
        <v>33</v>
      </c>
      <c r="J125" s="30" t="str">
        <f>E24</f>
        <v>Hana Pejšová</v>
      </c>
      <c r="K125" s="32"/>
      <c r="L125" s="42"/>
      <c r="S125" s="32"/>
      <c r="T125" s="32"/>
      <c r="U125" s="32"/>
      <c r="V125" s="32"/>
      <c r="W125" s="32"/>
      <c r="X125" s="32"/>
      <c r="Y125" s="32"/>
      <c r="Z125" s="32"/>
      <c r="AA125" s="32"/>
      <c r="AB125" s="32"/>
      <c r="AC125" s="32"/>
      <c r="AD125" s="32"/>
      <c r="AE125" s="32"/>
    </row>
    <row r="126" spans="1:63" s="2" customFormat="1" ht="10.4" customHeight="1">
      <c r="A126" s="32"/>
      <c r="B126" s="33"/>
      <c r="C126" s="32"/>
      <c r="D126" s="32"/>
      <c r="E126" s="32"/>
      <c r="F126" s="32"/>
      <c r="G126" s="32"/>
      <c r="H126" s="32"/>
      <c r="I126" s="32"/>
      <c r="J126" s="32"/>
      <c r="K126" s="32"/>
      <c r="L126" s="42"/>
      <c r="S126" s="32"/>
      <c r="T126" s="32"/>
      <c r="U126" s="32"/>
      <c r="V126" s="32"/>
      <c r="W126" s="32"/>
      <c r="X126" s="32"/>
      <c r="Y126" s="32"/>
      <c r="Z126" s="32"/>
      <c r="AA126" s="32"/>
      <c r="AB126" s="32"/>
      <c r="AC126" s="32"/>
      <c r="AD126" s="32"/>
      <c r="AE126" s="32"/>
    </row>
    <row r="127" spans="1:63" s="11" customFormat="1" ht="29.25" customHeight="1">
      <c r="A127" s="116"/>
      <c r="B127" s="117"/>
      <c r="C127" s="118" t="s">
        <v>129</v>
      </c>
      <c r="D127" s="119" t="s">
        <v>61</v>
      </c>
      <c r="E127" s="119" t="s">
        <v>57</v>
      </c>
      <c r="F127" s="119" t="s">
        <v>58</v>
      </c>
      <c r="G127" s="119" t="s">
        <v>130</v>
      </c>
      <c r="H127" s="119" t="s">
        <v>131</v>
      </c>
      <c r="I127" s="119" t="s">
        <v>132</v>
      </c>
      <c r="J127" s="120" t="s">
        <v>110</v>
      </c>
      <c r="K127" s="121" t="s">
        <v>133</v>
      </c>
      <c r="L127" s="122"/>
      <c r="M127" s="62" t="s">
        <v>1</v>
      </c>
      <c r="N127" s="63" t="s">
        <v>40</v>
      </c>
      <c r="O127" s="63" t="s">
        <v>134</v>
      </c>
      <c r="P127" s="63" t="s">
        <v>135</v>
      </c>
      <c r="Q127" s="63" t="s">
        <v>136</v>
      </c>
      <c r="R127" s="63" t="s">
        <v>137</v>
      </c>
      <c r="S127" s="63" t="s">
        <v>138</v>
      </c>
      <c r="T127" s="64" t="s">
        <v>139</v>
      </c>
      <c r="U127" s="116"/>
      <c r="V127" s="116"/>
      <c r="W127" s="116"/>
      <c r="X127" s="116"/>
      <c r="Y127" s="116"/>
      <c r="Z127" s="116"/>
      <c r="AA127" s="116"/>
      <c r="AB127" s="116"/>
      <c r="AC127" s="116"/>
      <c r="AD127" s="116"/>
      <c r="AE127" s="116"/>
    </row>
    <row r="128" spans="1:63" s="2" customFormat="1" ht="22.9" customHeight="1">
      <c r="A128" s="32"/>
      <c r="B128" s="33"/>
      <c r="C128" s="69" t="s">
        <v>140</v>
      </c>
      <c r="D128" s="32"/>
      <c r="E128" s="32"/>
      <c r="F128" s="32"/>
      <c r="G128" s="32"/>
      <c r="H128" s="32"/>
      <c r="I128" s="32"/>
      <c r="J128" s="123">
        <f>BK128</f>
        <v>0</v>
      </c>
      <c r="K128" s="32"/>
      <c r="L128" s="33"/>
      <c r="M128" s="65"/>
      <c r="N128" s="56"/>
      <c r="O128" s="66"/>
      <c r="P128" s="124">
        <f>P129+P160+P164</f>
        <v>0</v>
      </c>
      <c r="Q128" s="66"/>
      <c r="R128" s="124">
        <f>R129+R160+R164</f>
        <v>3.4814594999999997</v>
      </c>
      <c r="S128" s="66"/>
      <c r="T128" s="125">
        <f>T129+T160+T164</f>
        <v>12.043968000000001</v>
      </c>
      <c r="U128" s="32"/>
      <c r="V128" s="32"/>
      <c r="W128" s="32"/>
      <c r="X128" s="32"/>
      <c r="Y128" s="32"/>
      <c r="Z128" s="32"/>
      <c r="AA128" s="32"/>
      <c r="AB128" s="32"/>
      <c r="AC128" s="32"/>
      <c r="AD128" s="32"/>
      <c r="AE128" s="32"/>
      <c r="AT128" s="17" t="s">
        <v>75</v>
      </c>
      <c r="AU128" s="17" t="s">
        <v>112</v>
      </c>
      <c r="BK128" s="126">
        <f>BK129+BK160+BK164</f>
        <v>0</v>
      </c>
    </row>
    <row r="129" spans="1:65" s="12" customFormat="1" ht="25.9" customHeight="1">
      <c r="B129" s="127"/>
      <c r="D129" s="128" t="s">
        <v>75</v>
      </c>
      <c r="E129" s="129" t="s">
        <v>141</v>
      </c>
      <c r="F129" s="129" t="s">
        <v>142</v>
      </c>
      <c r="I129" s="130"/>
      <c r="J129" s="131">
        <f>BK129</f>
        <v>0</v>
      </c>
      <c r="L129" s="127"/>
      <c r="M129" s="132"/>
      <c r="N129" s="133"/>
      <c r="O129" s="133"/>
      <c r="P129" s="134">
        <f>P130+P132+P152+P158</f>
        <v>0</v>
      </c>
      <c r="Q129" s="133"/>
      <c r="R129" s="134">
        <f>R130+R132+R152+R158</f>
        <v>3.3026818499999999</v>
      </c>
      <c r="S129" s="133"/>
      <c r="T129" s="135">
        <f>T130+T132+T152+T158</f>
        <v>12.043968000000001</v>
      </c>
      <c r="AR129" s="128" t="s">
        <v>84</v>
      </c>
      <c r="AT129" s="136" t="s">
        <v>75</v>
      </c>
      <c r="AU129" s="136" t="s">
        <v>76</v>
      </c>
      <c r="AY129" s="128" t="s">
        <v>143</v>
      </c>
      <c r="BK129" s="137">
        <f>BK130+BK132+BK152+BK158</f>
        <v>0</v>
      </c>
    </row>
    <row r="130" spans="1:65" s="12" customFormat="1" ht="22.9" customHeight="1">
      <c r="B130" s="127"/>
      <c r="D130" s="128" t="s">
        <v>75</v>
      </c>
      <c r="E130" s="138" t="s">
        <v>177</v>
      </c>
      <c r="F130" s="138" t="s">
        <v>500</v>
      </c>
      <c r="I130" s="130"/>
      <c r="J130" s="139">
        <f>BK130</f>
        <v>0</v>
      </c>
      <c r="L130" s="127"/>
      <c r="M130" s="132"/>
      <c r="N130" s="133"/>
      <c r="O130" s="133"/>
      <c r="P130" s="134">
        <f>P131</f>
        <v>0</v>
      </c>
      <c r="Q130" s="133"/>
      <c r="R130" s="134">
        <f>R131</f>
        <v>3.3026818499999999</v>
      </c>
      <c r="S130" s="133"/>
      <c r="T130" s="135">
        <f>T131</f>
        <v>0</v>
      </c>
      <c r="AR130" s="128" t="s">
        <v>84</v>
      </c>
      <c r="AT130" s="136" t="s">
        <v>75</v>
      </c>
      <c r="AU130" s="136" t="s">
        <v>84</v>
      </c>
      <c r="AY130" s="128" t="s">
        <v>143</v>
      </c>
      <c r="BK130" s="137">
        <f>BK131</f>
        <v>0</v>
      </c>
    </row>
    <row r="131" spans="1:65" s="2" customFormat="1" ht="33" customHeight="1">
      <c r="A131" s="32"/>
      <c r="B131" s="140"/>
      <c r="C131" s="141" t="s">
        <v>84</v>
      </c>
      <c r="D131" s="141" t="s">
        <v>146</v>
      </c>
      <c r="E131" s="142" t="s">
        <v>501</v>
      </c>
      <c r="F131" s="143" t="s">
        <v>502</v>
      </c>
      <c r="G131" s="144" t="s">
        <v>158</v>
      </c>
      <c r="H131" s="145">
        <v>188.18700000000001</v>
      </c>
      <c r="I131" s="146"/>
      <c r="J131" s="147">
        <f>ROUND(I131*H131,2)</f>
        <v>0</v>
      </c>
      <c r="K131" s="148"/>
      <c r="L131" s="33"/>
      <c r="M131" s="149" t="s">
        <v>1</v>
      </c>
      <c r="N131" s="150" t="s">
        <v>41</v>
      </c>
      <c r="O131" s="58"/>
      <c r="P131" s="151">
        <f>O131*H131</f>
        <v>0</v>
      </c>
      <c r="Q131" s="151">
        <v>1.755E-2</v>
      </c>
      <c r="R131" s="151">
        <f>Q131*H131</f>
        <v>3.3026818499999999</v>
      </c>
      <c r="S131" s="151">
        <v>0</v>
      </c>
      <c r="T131" s="152">
        <f>S131*H131</f>
        <v>0</v>
      </c>
      <c r="U131" s="32"/>
      <c r="V131" s="32"/>
      <c r="W131" s="32"/>
      <c r="X131" s="32"/>
      <c r="Y131" s="32"/>
      <c r="Z131" s="32"/>
      <c r="AA131" s="32"/>
      <c r="AB131" s="32"/>
      <c r="AC131" s="32"/>
      <c r="AD131" s="32"/>
      <c r="AE131" s="32"/>
      <c r="AR131" s="153" t="s">
        <v>144</v>
      </c>
      <c r="AT131" s="153" t="s">
        <v>146</v>
      </c>
      <c r="AU131" s="153" t="s">
        <v>86</v>
      </c>
      <c r="AY131" s="17" t="s">
        <v>143</v>
      </c>
      <c r="BE131" s="154">
        <f>IF(N131="základní",J131,0)</f>
        <v>0</v>
      </c>
      <c r="BF131" s="154">
        <f>IF(N131="snížená",J131,0)</f>
        <v>0</v>
      </c>
      <c r="BG131" s="154">
        <f>IF(N131="zákl. přenesená",J131,0)</f>
        <v>0</v>
      </c>
      <c r="BH131" s="154">
        <f>IF(N131="sníž. přenesená",J131,0)</f>
        <v>0</v>
      </c>
      <c r="BI131" s="154">
        <f>IF(N131="nulová",J131,0)</f>
        <v>0</v>
      </c>
      <c r="BJ131" s="17" t="s">
        <v>84</v>
      </c>
      <c r="BK131" s="154">
        <f>ROUND(I131*H131,2)</f>
        <v>0</v>
      </c>
      <c r="BL131" s="17" t="s">
        <v>144</v>
      </c>
      <c r="BM131" s="153" t="s">
        <v>503</v>
      </c>
    </row>
    <row r="132" spans="1:65" s="12" customFormat="1" ht="22.9" customHeight="1">
      <c r="B132" s="127"/>
      <c r="D132" s="128" t="s">
        <v>75</v>
      </c>
      <c r="E132" s="138" t="s">
        <v>170</v>
      </c>
      <c r="F132" s="138" t="s">
        <v>171</v>
      </c>
      <c r="I132" s="130"/>
      <c r="J132" s="139">
        <f>BK132</f>
        <v>0</v>
      </c>
      <c r="L132" s="127"/>
      <c r="M132" s="132"/>
      <c r="N132" s="133"/>
      <c r="O132" s="133"/>
      <c r="P132" s="134">
        <f>SUM(P133:P151)</f>
        <v>0</v>
      </c>
      <c r="Q132" s="133"/>
      <c r="R132" s="134">
        <f>SUM(R133:R151)</f>
        <v>0</v>
      </c>
      <c r="S132" s="133"/>
      <c r="T132" s="135">
        <f>SUM(T133:T151)</f>
        <v>12.043968000000001</v>
      </c>
      <c r="AR132" s="128" t="s">
        <v>84</v>
      </c>
      <c r="AT132" s="136" t="s">
        <v>75</v>
      </c>
      <c r="AU132" s="136" t="s">
        <v>84</v>
      </c>
      <c r="AY132" s="128" t="s">
        <v>143</v>
      </c>
      <c r="BK132" s="137">
        <f>SUM(BK133:BK151)</f>
        <v>0</v>
      </c>
    </row>
    <row r="133" spans="1:65" s="2" customFormat="1" ht="37.9" customHeight="1">
      <c r="A133" s="32"/>
      <c r="B133" s="140"/>
      <c r="C133" s="141" t="s">
        <v>86</v>
      </c>
      <c r="D133" s="141" t="s">
        <v>146</v>
      </c>
      <c r="E133" s="142" t="s">
        <v>173</v>
      </c>
      <c r="F133" s="143" t="s">
        <v>174</v>
      </c>
      <c r="G133" s="144" t="s">
        <v>158</v>
      </c>
      <c r="H133" s="145">
        <v>284.51499999999999</v>
      </c>
      <c r="I133" s="146"/>
      <c r="J133" s="147">
        <f>ROUND(I133*H133,2)</f>
        <v>0</v>
      </c>
      <c r="K133" s="148"/>
      <c r="L133" s="33"/>
      <c r="M133" s="149" t="s">
        <v>1</v>
      </c>
      <c r="N133" s="150" t="s">
        <v>41</v>
      </c>
      <c r="O133" s="58"/>
      <c r="P133" s="151">
        <f>O133*H133</f>
        <v>0</v>
      </c>
      <c r="Q133" s="151">
        <v>0</v>
      </c>
      <c r="R133" s="151">
        <f>Q133*H133</f>
        <v>0</v>
      </c>
      <c r="S133" s="151">
        <v>0</v>
      </c>
      <c r="T133" s="152">
        <f>S133*H133</f>
        <v>0</v>
      </c>
      <c r="U133" s="32"/>
      <c r="V133" s="32"/>
      <c r="W133" s="32"/>
      <c r="X133" s="32"/>
      <c r="Y133" s="32"/>
      <c r="Z133" s="32"/>
      <c r="AA133" s="32"/>
      <c r="AB133" s="32"/>
      <c r="AC133" s="32"/>
      <c r="AD133" s="32"/>
      <c r="AE133" s="32"/>
      <c r="AR133" s="153" t="s">
        <v>144</v>
      </c>
      <c r="AT133" s="153" t="s">
        <v>146</v>
      </c>
      <c r="AU133" s="153" t="s">
        <v>86</v>
      </c>
      <c r="AY133" s="17" t="s">
        <v>143</v>
      </c>
      <c r="BE133" s="154">
        <f>IF(N133="základní",J133,0)</f>
        <v>0</v>
      </c>
      <c r="BF133" s="154">
        <f>IF(N133="snížená",J133,0)</f>
        <v>0</v>
      </c>
      <c r="BG133" s="154">
        <f>IF(N133="zákl. přenesená",J133,0)</f>
        <v>0</v>
      </c>
      <c r="BH133" s="154">
        <f>IF(N133="sníž. přenesená",J133,0)</f>
        <v>0</v>
      </c>
      <c r="BI133" s="154">
        <f>IF(N133="nulová",J133,0)</f>
        <v>0</v>
      </c>
      <c r="BJ133" s="17" t="s">
        <v>84</v>
      </c>
      <c r="BK133" s="154">
        <f>ROUND(I133*H133,2)</f>
        <v>0</v>
      </c>
      <c r="BL133" s="17" t="s">
        <v>144</v>
      </c>
      <c r="BM133" s="153" t="s">
        <v>504</v>
      </c>
    </row>
    <row r="134" spans="1:65" s="13" customFormat="1">
      <c r="B134" s="155"/>
      <c r="D134" s="156" t="s">
        <v>151</v>
      </c>
      <c r="E134" s="157" t="s">
        <v>1</v>
      </c>
      <c r="F134" s="158" t="s">
        <v>505</v>
      </c>
      <c r="H134" s="159">
        <v>139.38900000000001</v>
      </c>
      <c r="I134" s="160"/>
      <c r="L134" s="155"/>
      <c r="M134" s="161"/>
      <c r="N134" s="162"/>
      <c r="O134" s="162"/>
      <c r="P134" s="162"/>
      <c r="Q134" s="162"/>
      <c r="R134" s="162"/>
      <c r="S134" s="162"/>
      <c r="T134" s="163"/>
      <c r="AT134" s="157" t="s">
        <v>151</v>
      </c>
      <c r="AU134" s="157" t="s">
        <v>86</v>
      </c>
      <c r="AV134" s="13" t="s">
        <v>86</v>
      </c>
      <c r="AW134" s="13" t="s">
        <v>32</v>
      </c>
      <c r="AX134" s="13" t="s">
        <v>76</v>
      </c>
      <c r="AY134" s="157" t="s">
        <v>143</v>
      </c>
    </row>
    <row r="135" spans="1:65" s="13" customFormat="1">
      <c r="B135" s="155"/>
      <c r="D135" s="156" t="s">
        <v>151</v>
      </c>
      <c r="E135" s="157" t="s">
        <v>1</v>
      </c>
      <c r="F135" s="158" t="s">
        <v>506</v>
      </c>
      <c r="H135" s="159">
        <v>37.787999999999997</v>
      </c>
      <c r="I135" s="160"/>
      <c r="L135" s="155"/>
      <c r="M135" s="161"/>
      <c r="N135" s="162"/>
      <c r="O135" s="162"/>
      <c r="P135" s="162"/>
      <c r="Q135" s="162"/>
      <c r="R135" s="162"/>
      <c r="S135" s="162"/>
      <c r="T135" s="163"/>
      <c r="AT135" s="157" t="s">
        <v>151</v>
      </c>
      <c r="AU135" s="157" t="s">
        <v>86</v>
      </c>
      <c r="AV135" s="13" t="s">
        <v>86</v>
      </c>
      <c r="AW135" s="13" t="s">
        <v>32</v>
      </c>
      <c r="AX135" s="13" t="s">
        <v>76</v>
      </c>
      <c r="AY135" s="157" t="s">
        <v>143</v>
      </c>
    </row>
    <row r="136" spans="1:65" s="13" customFormat="1">
      <c r="B136" s="155"/>
      <c r="D136" s="156" t="s">
        <v>151</v>
      </c>
      <c r="E136" s="157" t="s">
        <v>1</v>
      </c>
      <c r="F136" s="158" t="s">
        <v>507</v>
      </c>
      <c r="H136" s="159">
        <v>50.581000000000003</v>
      </c>
      <c r="I136" s="160"/>
      <c r="L136" s="155"/>
      <c r="M136" s="161"/>
      <c r="N136" s="162"/>
      <c r="O136" s="162"/>
      <c r="P136" s="162"/>
      <c r="Q136" s="162"/>
      <c r="R136" s="162"/>
      <c r="S136" s="162"/>
      <c r="T136" s="163"/>
      <c r="AT136" s="157" t="s">
        <v>151</v>
      </c>
      <c r="AU136" s="157" t="s">
        <v>86</v>
      </c>
      <c r="AV136" s="13" t="s">
        <v>86</v>
      </c>
      <c r="AW136" s="13" t="s">
        <v>32</v>
      </c>
      <c r="AX136" s="13" t="s">
        <v>76</v>
      </c>
      <c r="AY136" s="157" t="s">
        <v>143</v>
      </c>
    </row>
    <row r="137" spans="1:65" s="13" customFormat="1">
      <c r="B137" s="155"/>
      <c r="D137" s="156" t="s">
        <v>151</v>
      </c>
      <c r="E137" s="157" t="s">
        <v>1</v>
      </c>
      <c r="F137" s="158" t="s">
        <v>508</v>
      </c>
      <c r="H137" s="159">
        <v>56.756999999999998</v>
      </c>
      <c r="I137" s="160"/>
      <c r="L137" s="155"/>
      <c r="M137" s="161"/>
      <c r="N137" s="162"/>
      <c r="O137" s="162"/>
      <c r="P137" s="162"/>
      <c r="Q137" s="162"/>
      <c r="R137" s="162"/>
      <c r="S137" s="162"/>
      <c r="T137" s="163"/>
      <c r="AT137" s="157" t="s">
        <v>151</v>
      </c>
      <c r="AU137" s="157" t="s">
        <v>86</v>
      </c>
      <c r="AV137" s="13" t="s">
        <v>86</v>
      </c>
      <c r="AW137" s="13" t="s">
        <v>32</v>
      </c>
      <c r="AX137" s="13" t="s">
        <v>76</v>
      </c>
      <c r="AY137" s="157" t="s">
        <v>143</v>
      </c>
    </row>
    <row r="138" spans="1:65" s="14" customFormat="1">
      <c r="B138" s="164"/>
      <c r="D138" s="156" t="s">
        <v>151</v>
      </c>
      <c r="E138" s="165" t="s">
        <v>1</v>
      </c>
      <c r="F138" s="166" t="s">
        <v>155</v>
      </c>
      <c r="H138" s="167">
        <v>284.51499999999999</v>
      </c>
      <c r="I138" s="168"/>
      <c r="L138" s="164"/>
      <c r="M138" s="169"/>
      <c r="N138" s="170"/>
      <c r="O138" s="170"/>
      <c r="P138" s="170"/>
      <c r="Q138" s="170"/>
      <c r="R138" s="170"/>
      <c r="S138" s="170"/>
      <c r="T138" s="171"/>
      <c r="AT138" s="165" t="s">
        <v>151</v>
      </c>
      <c r="AU138" s="165" t="s">
        <v>86</v>
      </c>
      <c r="AV138" s="14" t="s">
        <v>144</v>
      </c>
      <c r="AW138" s="14" t="s">
        <v>32</v>
      </c>
      <c r="AX138" s="14" t="s">
        <v>84</v>
      </c>
      <c r="AY138" s="165" t="s">
        <v>143</v>
      </c>
    </row>
    <row r="139" spans="1:65" s="2" customFormat="1" ht="37.9" customHeight="1">
      <c r="A139" s="32"/>
      <c r="B139" s="140"/>
      <c r="C139" s="141" t="s">
        <v>161</v>
      </c>
      <c r="D139" s="141" t="s">
        <v>146</v>
      </c>
      <c r="E139" s="142" t="s">
        <v>178</v>
      </c>
      <c r="F139" s="143" t="s">
        <v>179</v>
      </c>
      <c r="G139" s="144" t="s">
        <v>158</v>
      </c>
      <c r="H139" s="145">
        <v>26267.38</v>
      </c>
      <c r="I139" s="146"/>
      <c r="J139" s="147">
        <f>ROUND(I139*H139,2)</f>
        <v>0</v>
      </c>
      <c r="K139" s="148"/>
      <c r="L139" s="33"/>
      <c r="M139" s="149" t="s">
        <v>1</v>
      </c>
      <c r="N139" s="150" t="s">
        <v>41</v>
      </c>
      <c r="O139" s="58"/>
      <c r="P139" s="151">
        <f>O139*H139</f>
        <v>0</v>
      </c>
      <c r="Q139" s="151">
        <v>0</v>
      </c>
      <c r="R139" s="151">
        <f>Q139*H139</f>
        <v>0</v>
      </c>
      <c r="S139" s="151">
        <v>0</v>
      </c>
      <c r="T139" s="152">
        <f>S139*H139</f>
        <v>0</v>
      </c>
      <c r="U139" s="32"/>
      <c r="V139" s="32"/>
      <c r="W139" s="32"/>
      <c r="X139" s="32"/>
      <c r="Y139" s="32"/>
      <c r="Z139" s="32"/>
      <c r="AA139" s="32"/>
      <c r="AB139" s="32"/>
      <c r="AC139" s="32"/>
      <c r="AD139" s="32"/>
      <c r="AE139" s="32"/>
      <c r="AR139" s="153" t="s">
        <v>144</v>
      </c>
      <c r="AT139" s="153" t="s">
        <v>146</v>
      </c>
      <c r="AU139" s="153" t="s">
        <v>86</v>
      </c>
      <c r="AY139" s="17" t="s">
        <v>143</v>
      </c>
      <c r="BE139" s="154">
        <f>IF(N139="základní",J139,0)</f>
        <v>0</v>
      </c>
      <c r="BF139" s="154">
        <f>IF(N139="snížená",J139,0)</f>
        <v>0</v>
      </c>
      <c r="BG139" s="154">
        <f>IF(N139="zákl. přenesená",J139,0)</f>
        <v>0</v>
      </c>
      <c r="BH139" s="154">
        <f>IF(N139="sníž. přenesená",J139,0)</f>
        <v>0</v>
      </c>
      <c r="BI139" s="154">
        <f>IF(N139="nulová",J139,0)</f>
        <v>0</v>
      </c>
      <c r="BJ139" s="17" t="s">
        <v>84</v>
      </c>
      <c r="BK139" s="154">
        <f>ROUND(I139*H139,2)</f>
        <v>0</v>
      </c>
      <c r="BL139" s="17" t="s">
        <v>144</v>
      </c>
      <c r="BM139" s="153" t="s">
        <v>509</v>
      </c>
    </row>
    <row r="140" spans="1:65" s="13" customFormat="1">
      <c r="B140" s="155"/>
      <c r="D140" s="156" t="s">
        <v>151</v>
      </c>
      <c r="E140" s="157" t="s">
        <v>1</v>
      </c>
      <c r="F140" s="158" t="s">
        <v>510</v>
      </c>
      <c r="H140" s="159">
        <v>26267.38</v>
      </c>
      <c r="I140" s="160"/>
      <c r="L140" s="155"/>
      <c r="M140" s="161"/>
      <c r="N140" s="162"/>
      <c r="O140" s="162"/>
      <c r="P140" s="162"/>
      <c r="Q140" s="162"/>
      <c r="R140" s="162"/>
      <c r="S140" s="162"/>
      <c r="T140" s="163"/>
      <c r="AT140" s="157" t="s">
        <v>151</v>
      </c>
      <c r="AU140" s="157" t="s">
        <v>86</v>
      </c>
      <c r="AV140" s="13" t="s">
        <v>86</v>
      </c>
      <c r="AW140" s="13" t="s">
        <v>32</v>
      </c>
      <c r="AX140" s="13" t="s">
        <v>84</v>
      </c>
      <c r="AY140" s="157" t="s">
        <v>143</v>
      </c>
    </row>
    <row r="141" spans="1:65" s="2" customFormat="1" ht="37.9" customHeight="1">
      <c r="A141" s="32"/>
      <c r="B141" s="140"/>
      <c r="C141" s="141" t="s">
        <v>144</v>
      </c>
      <c r="D141" s="141" t="s">
        <v>146</v>
      </c>
      <c r="E141" s="142" t="s">
        <v>183</v>
      </c>
      <c r="F141" s="143" t="s">
        <v>184</v>
      </c>
      <c r="G141" s="144" t="s">
        <v>158</v>
      </c>
      <c r="H141" s="145">
        <v>284.51499999999999</v>
      </c>
      <c r="I141" s="146"/>
      <c r="J141" s="147">
        <f t="shared" ref="J141:J146" si="0">ROUND(I141*H141,2)</f>
        <v>0</v>
      </c>
      <c r="K141" s="148"/>
      <c r="L141" s="33"/>
      <c r="M141" s="149" t="s">
        <v>1</v>
      </c>
      <c r="N141" s="150" t="s">
        <v>41</v>
      </c>
      <c r="O141" s="58"/>
      <c r="P141" s="151">
        <f t="shared" ref="P141:P146" si="1">O141*H141</f>
        <v>0</v>
      </c>
      <c r="Q141" s="151">
        <v>0</v>
      </c>
      <c r="R141" s="151">
        <f t="shared" ref="R141:R146" si="2">Q141*H141</f>
        <v>0</v>
      </c>
      <c r="S141" s="151">
        <v>0</v>
      </c>
      <c r="T141" s="152">
        <f t="shared" ref="T141:T146" si="3">S141*H141</f>
        <v>0</v>
      </c>
      <c r="U141" s="32"/>
      <c r="V141" s="32"/>
      <c r="W141" s="32"/>
      <c r="X141" s="32"/>
      <c r="Y141" s="32"/>
      <c r="Z141" s="32"/>
      <c r="AA141" s="32"/>
      <c r="AB141" s="32"/>
      <c r="AC141" s="32"/>
      <c r="AD141" s="32"/>
      <c r="AE141" s="32"/>
      <c r="AR141" s="153" t="s">
        <v>144</v>
      </c>
      <c r="AT141" s="153" t="s">
        <v>146</v>
      </c>
      <c r="AU141" s="153" t="s">
        <v>86</v>
      </c>
      <c r="AY141" s="17" t="s">
        <v>143</v>
      </c>
      <c r="BE141" s="154">
        <f t="shared" ref="BE141:BE146" si="4">IF(N141="základní",J141,0)</f>
        <v>0</v>
      </c>
      <c r="BF141" s="154">
        <f t="shared" ref="BF141:BF146" si="5">IF(N141="snížená",J141,0)</f>
        <v>0</v>
      </c>
      <c r="BG141" s="154">
        <f t="shared" ref="BG141:BG146" si="6">IF(N141="zákl. přenesená",J141,0)</f>
        <v>0</v>
      </c>
      <c r="BH141" s="154">
        <f t="shared" ref="BH141:BH146" si="7">IF(N141="sníž. přenesená",J141,0)</f>
        <v>0</v>
      </c>
      <c r="BI141" s="154">
        <f t="shared" ref="BI141:BI146" si="8">IF(N141="nulová",J141,0)</f>
        <v>0</v>
      </c>
      <c r="BJ141" s="17" t="s">
        <v>84</v>
      </c>
      <c r="BK141" s="154">
        <f t="shared" ref="BK141:BK146" si="9">ROUND(I141*H141,2)</f>
        <v>0</v>
      </c>
      <c r="BL141" s="17" t="s">
        <v>144</v>
      </c>
      <c r="BM141" s="153" t="s">
        <v>511</v>
      </c>
    </row>
    <row r="142" spans="1:65" s="2" customFormat="1" ht="16.5" customHeight="1">
      <c r="A142" s="32"/>
      <c r="B142" s="140"/>
      <c r="C142" s="141" t="s">
        <v>172</v>
      </c>
      <c r="D142" s="141" t="s">
        <v>146</v>
      </c>
      <c r="E142" s="142" t="s">
        <v>187</v>
      </c>
      <c r="F142" s="143" t="s">
        <v>188</v>
      </c>
      <c r="G142" s="144" t="s">
        <v>158</v>
      </c>
      <c r="H142" s="145">
        <v>284.51499999999999</v>
      </c>
      <c r="I142" s="146"/>
      <c r="J142" s="147">
        <f t="shared" si="0"/>
        <v>0</v>
      </c>
      <c r="K142" s="148"/>
      <c r="L142" s="33"/>
      <c r="M142" s="149" t="s">
        <v>1</v>
      </c>
      <c r="N142" s="150" t="s">
        <v>41</v>
      </c>
      <c r="O142" s="58"/>
      <c r="P142" s="151">
        <f t="shared" si="1"/>
        <v>0</v>
      </c>
      <c r="Q142" s="151">
        <v>0</v>
      </c>
      <c r="R142" s="151">
        <f t="shared" si="2"/>
        <v>0</v>
      </c>
      <c r="S142" s="151">
        <v>0</v>
      </c>
      <c r="T142" s="152">
        <f t="shared" si="3"/>
        <v>0</v>
      </c>
      <c r="U142" s="32"/>
      <c r="V142" s="32"/>
      <c r="W142" s="32"/>
      <c r="X142" s="32"/>
      <c r="Y142" s="32"/>
      <c r="Z142" s="32"/>
      <c r="AA142" s="32"/>
      <c r="AB142" s="32"/>
      <c r="AC142" s="32"/>
      <c r="AD142" s="32"/>
      <c r="AE142" s="32"/>
      <c r="AR142" s="153" t="s">
        <v>144</v>
      </c>
      <c r="AT142" s="153" t="s">
        <v>146</v>
      </c>
      <c r="AU142" s="153" t="s">
        <v>86</v>
      </c>
      <c r="AY142" s="17" t="s">
        <v>143</v>
      </c>
      <c r="BE142" s="154">
        <f t="shared" si="4"/>
        <v>0</v>
      </c>
      <c r="BF142" s="154">
        <f t="shared" si="5"/>
        <v>0</v>
      </c>
      <c r="BG142" s="154">
        <f t="shared" si="6"/>
        <v>0</v>
      </c>
      <c r="BH142" s="154">
        <f t="shared" si="7"/>
        <v>0</v>
      </c>
      <c r="BI142" s="154">
        <f t="shared" si="8"/>
        <v>0</v>
      </c>
      <c r="BJ142" s="17" t="s">
        <v>84</v>
      </c>
      <c r="BK142" s="154">
        <f t="shared" si="9"/>
        <v>0</v>
      </c>
      <c r="BL142" s="17" t="s">
        <v>144</v>
      </c>
      <c r="BM142" s="153" t="s">
        <v>512</v>
      </c>
    </row>
    <row r="143" spans="1:65" s="2" customFormat="1" ht="16.5" customHeight="1">
      <c r="A143" s="32"/>
      <c r="B143" s="140"/>
      <c r="C143" s="141" t="s">
        <v>177</v>
      </c>
      <c r="D143" s="141" t="s">
        <v>146</v>
      </c>
      <c r="E143" s="142" t="s">
        <v>190</v>
      </c>
      <c r="F143" s="143" t="s">
        <v>191</v>
      </c>
      <c r="G143" s="144" t="s">
        <v>158</v>
      </c>
      <c r="H143" s="145">
        <v>26267.38</v>
      </c>
      <c r="I143" s="146"/>
      <c r="J143" s="147">
        <f t="shared" si="0"/>
        <v>0</v>
      </c>
      <c r="K143" s="148"/>
      <c r="L143" s="33"/>
      <c r="M143" s="149" t="s">
        <v>1</v>
      </c>
      <c r="N143" s="150" t="s">
        <v>41</v>
      </c>
      <c r="O143" s="58"/>
      <c r="P143" s="151">
        <f t="shared" si="1"/>
        <v>0</v>
      </c>
      <c r="Q143" s="151">
        <v>0</v>
      </c>
      <c r="R143" s="151">
        <f t="shared" si="2"/>
        <v>0</v>
      </c>
      <c r="S143" s="151">
        <v>0</v>
      </c>
      <c r="T143" s="152">
        <f t="shared" si="3"/>
        <v>0</v>
      </c>
      <c r="U143" s="32"/>
      <c r="V143" s="32"/>
      <c r="W143" s="32"/>
      <c r="X143" s="32"/>
      <c r="Y143" s="32"/>
      <c r="Z143" s="32"/>
      <c r="AA143" s="32"/>
      <c r="AB143" s="32"/>
      <c r="AC143" s="32"/>
      <c r="AD143" s="32"/>
      <c r="AE143" s="32"/>
      <c r="AR143" s="153" t="s">
        <v>144</v>
      </c>
      <c r="AT143" s="153" t="s">
        <v>146</v>
      </c>
      <c r="AU143" s="153" t="s">
        <v>86</v>
      </c>
      <c r="AY143" s="17" t="s">
        <v>143</v>
      </c>
      <c r="BE143" s="154">
        <f t="shared" si="4"/>
        <v>0</v>
      </c>
      <c r="BF143" s="154">
        <f t="shared" si="5"/>
        <v>0</v>
      </c>
      <c r="BG143" s="154">
        <f t="shared" si="6"/>
        <v>0</v>
      </c>
      <c r="BH143" s="154">
        <f t="shared" si="7"/>
        <v>0</v>
      </c>
      <c r="BI143" s="154">
        <f t="shared" si="8"/>
        <v>0</v>
      </c>
      <c r="BJ143" s="17" t="s">
        <v>84</v>
      </c>
      <c r="BK143" s="154">
        <f t="shared" si="9"/>
        <v>0</v>
      </c>
      <c r="BL143" s="17" t="s">
        <v>144</v>
      </c>
      <c r="BM143" s="153" t="s">
        <v>513</v>
      </c>
    </row>
    <row r="144" spans="1:65" s="2" customFormat="1" ht="21.75" customHeight="1">
      <c r="A144" s="32"/>
      <c r="B144" s="140"/>
      <c r="C144" s="141" t="s">
        <v>182</v>
      </c>
      <c r="D144" s="141" t="s">
        <v>146</v>
      </c>
      <c r="E144" s="142" t="s">
        <v>194</v>
      </c>
      <c r="F144" s="143" t="s">
        <v>195</v>
      </c>
      <c r="G144" s="144" t="s">
        <v>158</v>
      </c>
      <c r="H144" s="145">
        <v>284.51499999999999</v>
      </c>
      <c r="I144" s="146"/>
      <c r="J144" s="147">
        <f t="shared" si="0"/>
        <v>0</v>
      </c>
      <c r="K144" s="148"/>
      <c r="L144" s="33"/>
      <c r="M144" s="149" t="s">
        <v>1</v>
      </c>
      <c r="N144" s="150" t="s">
        <v>41</v>
      </c>
      <c r="O144" s="58"/>
      <c r="P144" s="151">
        <f t="shared" si="1"/>
        <v>0</v>
      </c>
      <c r="Q144" s="151">
        <v>0</v>
      </c>
      <c r="R144" s="151">
        <f t="shared" si="2"/>
        <v>0</v>
      </c>
      <c r="S144" s="151">
        <v>0</v>
      </c>
      <c r="T144" s="152">
        <f t="shared" si="3"/>
        <v>0</v>
      </c>
      <c r="U144" s="32"/>
      <c r="V144" s="32"/>
      <c r="W144" s="32"/>
      <c r="X144" s="32"/>
      <c r="Y144" s="32"/>
      <c r="Z144" s="32"/>
      <c r="AA144" s="32"/>
      <c r="AB144" s="32"/>
      <c r="AC144" s="32"/>
      <c r="AD144" s="32"/>
      <c r="AE144" s="32"/>
      <c r="AR144" s="153" t="s">
        <v>144</v>
      </c>
      <c r="AT144" s="153" t="s">
        <v>146</v>
      </c>
      <c r="AU144" s="153" t="s">
        <v>86</v>
      </c>
      <c r="AY144" s="17" t="s">
        <v>143</v>
      </c>
      <c r="BE144" s="154">
        <f t="shared" si="4"/>
        <v>0</v>
      </c>
      <c r="BF144" s="154">
        <f t="shared" si="5"/>
        <v>0</v>
      </c>
      <c r="BG144" s="154">
        <f t="shared" si="6"/>
        <v>0</v>
      </c>
      <c r="BH144" s="154">
        <f t="shared" si="7"/>
        <v>0</v>
      </c>
      <c r="BI144" s="154">
        <f t="shared" si="8"/>
        <v>0</v>
      </c>
      <c r="BJ144" s="17" t="s">
        <v>84</v>
      </c>
      <c r="BK144" s="154">
        <f t="shared" si="9"/>
        <v>0</v>
      </c>
      <c r="BL144" s="17" t="s">
        <v>144</v>
      </c>
      <c r="BM144" s="153" t="s">
        <v>514</v>
      </c>
    </row>
    <row r="145" spans="1:65" s="2" customFormat="1" ht="37.9" customHeight="1">
      <c r="A145" s="32"/>
      <c r="B145" s="140"/>
      <c r="C145" s="141" t="s">
        <v>186</v>
      </c>
      <c r="D145" s="141" t="s">
        <v>146</v>
      </c>
      <c r="E145" s="142" t="s">
        <v>515</v>
      </c>
      <c r="F145" s="143" t="s">
        <v>516</v>
      </c>
      <c r="G145" s="144" t="s">
        <v>158</v>
      </c>
      <c r="H145" s="145">
        <v>188.18700000000001</v>
      </c>
      <c r="I145" s="146"/>
      <c r="J145" s="147">
        <f t="shared" si="0"/>
        <v>0</v>
      </c>
      <c r="K145" s="148"/>
      <c r="L145" s="33"/>
      <c r="M145" s="149" t="s">
        <v>1</v>
      </c>
      <c r="N145" s="150" t="s">
        <v>41</v>
      </c>
      <c r="O145" s="58"/>
      <c r="P145" s="151">
        <f t="shared" si="1"/>
        <v>0</v>
      </c>
      <c r="Q145" s="151">
        <v>0</v>
      </c>
      <c r="R145" s="151">
        <f t="shared" si="2"/>
        <v>0</v>
      </c>
      <c r="S145" s="151">
        <v>1.4E-2</v>
      </c>
      <c r="T145" s="152">
        <f t="shared" si="3"/>
        <v>2.6346180000000001</v>
      </c>
      <c r="U145" s="32"/>
      <c r="V145" s="32"/>
      <c r="W145" s="32"/>
      <c r="X145" s="32"/>
      <c r="Y145" s="32"/>
      <c r="Z145" s="32"/>
      <c r="AA145" s="32"/>
      <c r="AB145" s="32"/>
      <c r="AC145" s="32"/>
      <c r="AD145" s="32"/>
      <c r="AE145" s="32"/>
      <c r="AR145" s="153" t="s">
        <v>144</v>
      </c>
      <c r="AT145" s="153" t="s">
        <v>146</v>
      </c>
      <c r="AU145" s="153" t="s">
        <v>86</v>
      </c>
      <c r="AY145" s="17" t="s">
        <v>143</v>
      </c>
      <c r="BE145" s="154">
        <f t="shared" si="4"/>
        <v>0</v>
      </c>
      <c r="BF145" s="154">
        <f t="shared" si="5"/>
        <v>0</v>
      </c>
      <c r="BG145" s="154">
        <f t="shared" si="6"/>
        <v>0</v>
      </c>
      <c r="BH145" s="154">
        <f t="shared" si="7"/>
        <v>0</v>
      </c>
      <c r="BI145" s="154">
        <f t="shared" si="8"/>
        <v>0</v>
      </c>
      <c r="BJ145" s="17" t="s">
        <v>84</v>
      </c>
      <c r="BK145" s="154">
        <f t="shared" si="9"/>
        <v>0</v>
      </c>
      <c r="BL145" s="17" t="s">
        <v>144</v>
      </c>
      <c r="BM145" s="153" t="s">
        <v>517</v>
      </c>
    </row>
    <row r="146" spans="1:65" s="2" customFormat="1" ht="24.25" customHeight="1">
      <c r="A146" s="32"/>
      <c r="B146" s="140"/>
      <c r="C146" s="141" t="s">
        <v>170</v>
      </c>
      <c r="D146" s="141" t="s">
        <v>146</v>
      </c>
      <c r="E146" s="142" t="s">
        <v>518</v>
      </c>
      <c r="F146" s="143" t="s">
        <v>519</v>
      </c>
      <c r="G146" s="144" t="s">
        <v>158</v>
      </c>
      <c r="H146" s="145">
        <v>188.18700000000001</v>
      </c>
      <c r="I146" s="146"/>
      <c r="J146" s="147">
        <f t="shared" si="0"/>
        <v>0</v>
      </c>
      <c r="K146" s="148"/>
      <c r="L146" s="33"/>
      <c r="M146" s="149" t="s">
        <v>1</v>
      </c>
      <c r="N146" s="150" t="s">
        <v>41</v>
      </c>
      <c r="O146" s="58"/>
      <c r="P146" s="151">
        <f t="shared" si="1"/>
        <v>0</v>
      </c>
      <c r="Q146" s="151">
        <v>0</v>
      </c>
      <c r="R146" s="151">
        <f t="shared" si="2"/>
        <v>0</v>
      </c>
      <c r="S146" s="151">
        <v>0.05</v>
      </c>
      <c r="T146" s="152">
        <f t="shared" si="3"/>
        <v>9.4093500000000017</v>
      </c>
      <c r="U146" s="32"/>
      <c r="V146" s="32"/>
      <c r="W146" s="32"/>
      <c r="X146" s="32"/>
      <c r="Y146" s="32"/>
      <c r="Z146" s="32"/>
      <c r="AA146" s="32"/>
      <c r="AB146" s="32"/>
      <c r="AC146" s="32"/>
      <c r="AD146" s="32"/>
      <c r="AE146" s="32"/>
      <c r="AR146" s="153" t="s">
        <v>144</v>
      </c>
      <c r="AT146" s="153" t="s">
        <v>146</v>
      </c>
      <c r="AU146" s="153" t="s">
        <v>86</v>
      </c>
      <c r="AY146" s="17" t="s">
        <v>143</v>
      </c>
      <c r="BE146" s="154">
        <f t="shared" si="4"/>
        <v>0</v>
      </c>
      <c r="BF146" s="154">
        <f t="shared" si="5"/>
        <v>0</v>
      </c>
      <c r="BG146" s="154">
        <f t="shared" si="6"/>
        <v>0</v>
      </c>
      <c r="BH146" s="154">
        <f t="shared" si="7"/>
        <v>0</v>
      </c>
      <c r="BI146" s="154">
        <f t="shared" si="8"/>
        <v>0</v>
      </c>
      <c r="BJ146" s="17" t="s">
        <v>84</v>
      </c>
      <c r="BK146" s="154">
        <f t="shared" si="9"/>
        <v>0</v>
      </c>
      <c r="BL146" s="17" t="s">
        <v>144</v>
      </c>
      <c r="BM146" s="153" t="s">
        <v>520</v>
      </c>
    </row>
    <row r="147" spans="1:65" s="13" customFormat="1">
      <c r="B147" s="155"/>
      <c r="D147" s="156" t="s">
        <v>151</v>
      </c>
      <c r="E147" s="157" t="s">
        <v>1</v>
      </c>
      <c r="F147" s="158" t="s">
        <v>521</v>
      </c>
      <c r="H147" s="159">
        <v>105.09</v>
      </c>
      <c r="I147" s="160"/>
      <c r="L147" s="155"/>
      <c r="M147" s="161"/>
      <c r="N147" s="162"/>
      <c r="O147" s="162"/>
      <c r="P147" s="162"/>
      <c r="Q147" s="162"/>
      <c r="R147" s="162"/>
      <c r="S147" s="162"/>
      <c r="T147" s="163"/>
      <c r="AT147" s="157" t="s">
        <v>151</v>
      </c>
      <c r="AU147" s="157" t="s">
        <v>86</v>
      </c>
      <c r="AV147" s="13" t="s">
        <v>86</v>
      </c>
      <c r="AW147" s="13" t="s">
        <v>32</v>
      </c>
      <c r="AX147" s="13" t="s">
        <v>76</v>
      </c>
      <c r="AY147" s="157" t="s">
        <v>143</v>
      </c>
    </row>
    <row r="148" spans="1:65" s="13" customFormat="1">
      <c r="B148" s="155"/>
      <c r="D148" s="156" t="s">
        <v>151</v>
      </c>
      <c r="E148" s="157" t="s">
        <v>1</v>
      </c>
      <c r="F148" s="158" t="s">
        <v>522</v>
      </c>
      <c r="H148" s="159">
        <v>28.863</v>
      </c>
      <c r="I148" s="160"/>
      <c r="L148" s="155"/>
      <c r="M148" s="161"/>
      <c r="N148" s="162"/>
      <c r="O148" s="162"/>
      <c r="P148" s="162"/>
      <c r="Q148" s="162"/>
      <c r="R148" s="162"/>
      <c r="S148" s="162"/>
      <c r="T148" s="163"/>
      <c r="AT148" s="157" t="s">
        <v>151</v>
      </c>
      <c r="AU148" s="157" t="s">
        <v>86</v>
      </c>
      <c r="AV148" s="13" t="s">
        <v>86</v>
      </c>
      <c r="AW148" s="13" t="s">
        <v>32</v>
      </c>
      <c r="AX148" s="13" t="s">
        <v>76</v>
      </c>
      <c r="AY148" s="157" t="s">
        <v>143</v>
      </c>
    </row>
    <row r="149" spans="1:65" s="13" customFormat="1">
      <c r="B149" s="155"/>
      <c r="D149" s="156" t="s">
        <v>151</v>
      </c>
      <c r="E149" s="157" t="s">
        <v>1</v>
      </c>
      <c r="F149" s="158" t="s">
        <v>523</v>
      </c>
      <c r="H149" s="159">
        <v>20.888000000000002</v>
      </c>
      <c r="I149" s="160"/>
      <c r="L149" s="155"/>
      <c r="M149" s="161"/>
      <c r="N149" s="162"/>
      <c r="O149" s="162"/>
      <c r="P149" s="162"/>
      <c r="Q149" s="162"/>
      <c r="R149" s="162"/>
      <c r="S149" s="162"/>
      <c r="T149" s="163"/>
      <c r="AT149" s="157" t="s">
        <v>151</v>
      </c>
      <c r="AU149" s="157" t="s">
        <v>86</v>
      </c>
      <c r="AV149" s="13" t="s">
        <v>86</v>
      </c>
      <c r="AW149" s="13" t="s">
        <v>32</v>
      </c>
      <c r="AX149" s="13" t="s">
        <v>76</v>
      </c>
      <c r="AY149" s="157" t="s">
        <v>143</v>
      </c>
    </row>
    <row r="150" spans="1:65" s="13" customFormat="1">
      <c r="B150" s="155"/>
      <c r="D150" s="156" t="s">
        <v>151</v>
      </c>
      <c r="E150" s="157" t="s">
        <v>1</v>
      </c>
      <c r="F150" s="158" t="s">
        <v>524</v>
      </c>
      <c r="H150" s="159">
        <v>33.345999999999997</v>
      </c>
      <c r="I150" s="160"/>
      <c r="L150" s="155"/>
      <c r="M150" s="161"/>
      <c r="N150" s="162"/>
      <c r="O150" s="162"/>
      <c r="P150" s="162"/>
      <c r="Q150" s="162"/>
      <c r="R150" s="162"/>
      <c r="S150" s="162"/>
      <c r="T150" s="163"/>
      <c r="AT150" s="157" t="s">
        <v>151</v>
      </c>
      <c r="AU150" s="157" t="s">
        <v>86</v>
      </c>
      <c r="AV150" s="13" t="s">
        <v>86</v>
      </c>
      <c r="AW150" s="13" t="s">
        <v>32</v>
      </c>
      <c r="AX150" s="13" t="s">
        <v>76</v>
      </c>
      <c r="AY150" s="157" t="s">
        <v>143</v>
      </c>
    </row>
    <row r="151" spans="1:65" s="14" customFormat="1">
      <c r="B151" s="164"/>
      <c r="D151" s="156" t="s">
        <v>151</v>
      </c>
      <c r="E151" s="165" t="s">
        <v>1</v>
      </c>
      <c r="F151" s="166" t="s">
        <v>155</v>
      </c>
      <c r="H151" s="167">
        <v>188.18700000000001</v>
      </c>
      <c r="I151" s="168"/>
      <c r="L151" s="164"/>
      <c r="M151" s="169"/>
      <c r="N151" s="170"/>
      <c r="O151" s="170"/>
      <c r="P151" s="170"/>
      <c r="Q151" s="170"/>
      <c r="R151" s="170"/>
      <c r="S151" s="170"/>
      <c r="T151" s="171"/>
      <c r="AT151" s="165" t="s">
        <v>151</v>
      </c>
      <c r="AU151" s="165" t="s">
        <v>86</v>
      </c>
      <c r="AV151" s="14" t="s">
        <v>144</v>
      </c>
      <c r="AW151" s="14" t="s">
        <v>32</v>
      </c>
      <c r="AX151" s="14" t="s">
        <v>84</v>
      </c>
      <c r="AY151" s="165" t="s">
        <v>143</v>
      </c>
    </row>
    <row r="152" spans="1:65" s="12" customFormat="1" ht="22.9" customHeight="1">
      <c r="B152" s="127"/>
      <c r="D152" s="128" t="s">
        <v>75</v>
      </c>
      <c r="E152" s="138" t="s">
        <v>207</v>
      </c>
      <c r="F152" s="138" t="s">
        <v>208</v>
      </c>
      <c r="I152" s="130"/>
      <c r="J152" s="139">
        <f>BK152</f>
        <v>0</v>
      </c>
      <c r="L152" s="127"/>
      <c r="M152" s="132"/>
      <c r="N152" s="133"/>
      <c r="O152" s="133"/>
      <c r="P152" s="134">
        <f>SUM(P153:P157)</f>
        <v>0</v>
      </c>
      <c r="Q152" s="133"/>
      <c r="R152" s="134">
        <f>SUM(R153:R157)</f>
        <v>0</v>
      </c>
      <c r="S152" s="133"/>
      <c r="T152" s="135">
        <f>SUM(T153:T157)</f>
        <v>0</v>
      </c>
      <c r="AR152" s="128" t="s">
        <v>84</v>
      </c>
      <c r="AT152" s="136" t="s">
        <v>75</v>
      </c>
      <c r="AU152" s="136" t="s">
        <v>84</v>
      </c>
      <c r="AY152" s="128" t="s">
        <v>143</v>
      </c>
      <c r="BK152" s="137">
        <f>SUM(BK153:BK157)</f>
        <v>0</v>
      </c>
    </row>
    <row r="153" spans="1:65" s="2" customFormat="1" ht="24.25" customHeight="1">
      <c r="A153" s="32"/>
      <c r="B153" s="140"/>
      <c r="C153" s="141" t="s">
        <v>193</v>
      </c>
      <c r="D153" s="141" t="s">
        <v>146</v>
      </c>
      <c r="E153" s="142" t="s">
        <v>210</v>
      </c>
      <c r="F153" s="143" t="s">
        <v>211</v>
      </c>
      <c r="G153" s="144" t="s">
        <v>167</v>
      </c>
      <c r="H153" s="145">
        <v>12.044</v>
      </c>
      <c r="I153" s="146"/>
      <c r="J153" s="147">
        <f>ROUND(I153*H153,2)</f>
        <v>0</v>
      </c>
      <c r="K153" s="148"/>
      <c r="L153" s="33"/>
      <c r="M153" s="149" t="s">
        <v>1</v>
      </c>
      <c r="N153" s="150" t="s">
        <v>41</v>
      </c>
      <c r="O153" s="58"/>
      <c r="P153" s="151">
        <f>O153*H153</f>
        <v>0</v>
      </c>
      <c r="Q153" s="151">
        <v>0</v>
      </c>
      <c r="R153" s="151">
        <f>Q153*H153</f>
        <v>0</v>
      </c>
      <c r="S153" s="151">
        <v>0</v>
      </c>
      <c r="T153" s="152">
        <f>S153*H153</f>
        <v>0</v>
      </c>
      <c r="U153" s="32"/>
      <c r="V153" s="32"/>
      <c r="W153" s="32"/>
      <c r="X153" s="32"/>
      <c r="Y153" s="32"/>
      <c r="Z153" s="32"/>
      <c r="AA153" s="32"/>
      <c r="AB153" s="32"/>
      <c r="AC153" s="32"/>
      <c r="AD153" s="32"/>
      <c r="AE153" s="32"/>
      <c r="AR153" s="153" t="s">
        <v>144</v>
      </c>
      <c r="AT153" s="153" t="s">
        <v>146</v>
      </c>
      <c r="AU153" s="153" t="s">
        <v>86</v>
      </c>
      <c r="AY153" s="17" t="s">
        <v>143</v>
      </c>
      <c r="BE153" s="154">
        <f>IF(N153="základní",J153,0)</f>
        <v>0</v>
      </c>
      <c r="BF153" s="154">
        <f>IF(N153="snížená",J153,0)</f>
        <v>0</v>
      </c>
      <c r="BG153" s="154">
        <f>IF(N153="zákl. přenesená",J153,0)</f>
        <v>0</v>
      </c>
      <c r="BH153" s="154">
        <f>IF(N153="sníž. přenesená",J153,0)</f>
        <v>0</v>
      </c>
      <c r="BI153" s="154">
        <f>IF(N153="nulová",J153,0)</f>
        <v>0</v>
      </c>
      <c r="BJ153" s="17" t="s">
        <v>84</v>
      </c>
      <c r="BK153" s="154">
        <f>ROUND(I153*H153,2)</f>
        <v>0</v>
      </c>
      <c r="BL153" s="17" t="s">
        <v>144</v>
      </c>
      <c r="BM153" s="153" t="s">
        <v>525</v>
      </c>
    </row>
    <row r="154" spans="1:65" s="2" customFormat="1" ht="24.25" customHeight="1">
      <c r="A154" s="32"/>
      <c r="B154" s="140"/>
      <c r="C154" s="141" t="s">
        <v>197</v>
      </c>
      <c r="D154" s="141" t="s">
        <v>146</v>
      </c>
      <c r="E154" s="142" t="s">
        <v>214</v>
      </c>
      <c r="F154" s="143" t="s">
        <v>215</v>
      </c>
      <c r="G154" s="144" t="s">
        <v>167</v>
      </c>
      <c r="H154" s="145">
        <v>168.61600000000001</v>
      </c>
      <c r="I154" s="146"/>
      <c r="J154" s="147">
        <f>ROUND(I154*H154,2)</f>
        <v>0</v>
      </c>
      <c r="K154" s="148"/>
      <c r="L154" s="33"/>
      <c r="M154" s="149" t="s">
        <v>1</v>
      </c>
      <c r="N154" s="150" t="s">
        <v>41</v>
      </c>
      <c r="O154" s="58"/>
      <c r="P154" s="151">
        <f>O154*H154</f>
        <v>0</v>
      </c>
      <c r="Q154" s="151">
        <v>0</v>
      </c>
      <c r="R154" s="151">
        <f>Q154*H154</f>
        <v>0</v>
      </c>
      <c r="S154" s="151">
        <v>0</v>
      </c>
      <c r="T154" s="152">
        <f>S154*H154</f>
        <v>0</v>
      </c>
      <c r="U154" s="32"/>
      <c r="V154" s="32"/>
      <c r="W154" s="32"/>
      <c r="X154" s="32"/>
      <c r="Y154" s="32"/>
      <c r="Z154" s="32"/>
      <c r="AA154" s="32"/>
      <c r="AB154" s="32"/>
      <c r="AC154" s="32"/>
      <c r="AD154" s="32"/>
      <c r="AE154" s="32"/>
      <c r="AR154" s="153" t="s">
        <v>144</v>
      </c>
      <c r="AT154" s="153" t="s">
        <v>146</v>
      </c>
      <c r="AU154" s="153" t="s">
        <v>86</v>
      </c>
      <c r="AY154" s="17" t="s">
        <v>143</v>
      </c>
      <c r="BE154" s="154">
        <f>IF(N154="základní",J154,0)</f>
        <v>0</v>
      </c>
      <c r="BF154" s="154">
        <f>IF(N154="snížená",J154,0)</f>
        <v>0</v>
      </c>
      <c r="BG154" s="154">
        <f>IF(N154="zákl. přenesená",J154,0)</f>
        <v>0</v>
      </c>
      <c r="BH154" s="154">
        <f>IF(N154="sníž. přenesená",J154,0)</f>
        <v>0</v>
      </c>
      <c r="BI154" s="154">
        <f>IF(N154="nulová",J154,0)</f>
        <v>0</v>
      </c>
      <c r="BJ154" s="17" t="s">
        <v>84</v>
      </c>
      <c r="BK154" s="154">
        <f>ROUND(I154*H154,2)</f>
        <v>0</v>
      </c>
      <c r="BL154" s="17" t="s">
        <v>144</v>
      </c>
      <c r="BM154" s="153" t="s">
        <v>526</v>
      </c>
    </row>
    <row r="155" spans="1:65" s="13" customFormat="1">
      <c r="B155" s="155"/>
      <c r="D155" s="156" t="s">
        <v>151</v>
      </c>
      <c r="E155" s="157" t="s">
        <v>1</v>
      </c>
      <c r="F155" s="158" t="s">
        <v>527</v>
      </c>
      <c r="H155" s="159">
        <v>168.61600000000001</v>
      </c>
      <c r="I155" s="160"/>
      <c r="L155" s="155"/>
      <c r="M155" s="161"/>
      <c r="N155" s="162"/>
      <c r="O155" s="162"/>
      <c r="P155" s="162"/>
      <c r="Q155" s="162"/>
      <c r="R155" s="162"/>
      <c r="S155" s="162"/>
      <c r="T155" s="163"/>
      <c r="AT155" s="157" t="s">
        <v>151</v>
      </c>
      <c r="AU155" s="157" t="s">
        <v>86</v>
      </c>
      <c r="AV155" s="13" t="s">
        <v>86</v>
      </c>
      <c r="AW155" s="13" t="s">
        <v>32</v>
      </c>
      <c r="AX155" s="13" t="s">
        <v>84</v>
      </c>
      <c r="AY155" s="157" t="s">
        <v>143</v>
      </c>
    </row>
    <row r="156" spans="1:65" s="2" customFormat="1" ht="33" customHeight="1">
      <c r="A156" s="32"/>
      <c r="B156" s="140"/>
      <c r="C156" s="141" t="s">
        <v>8</v>
      </c>
      <c r="D156" s="141" t="s">
        <v>146</v>
      </c>
      <c r="E156" s="142" t="s">
        <v>219</v>
      </c>
      <c r="F156" s="143" t="s">
        <v>220</v>
      </c>
      <c r="G156" s="144" t="s">
        <v>167</v>
      </c>
      <c r="H156" s="145">
        <v>12.044</v>
      </c>
      <c r="I156" s="146"/>
      <c r="J156" s="147">
        <f>ROUND(I156*H156,2)</f>
        <v>0</v>
      </c>
      <c r="K156" s="148"/>
      <c r="L156" s="33"/>
      <c r="M156" s="149" t="s">
        <v>1</v>
      </c>
      <c r="N156" s="150" t="s">
        <v>41</v>
      </c>
      <c r="O156" s="58"/>
      <c r="P156" s="151">
        <f>O156*H156</f>
        <v>0</v>
      </c>
      <c r="Q156" s="151">
        <v>0</v>
      </c>
      <c r="R156" s="151">
        <f>Q156*H156</f>
        <v>0</v>
      </c>
      <c r="S156" s="151">
        <v>0</v>
      </c>
      <c r="T156" s="152">
        <f>S156*H156</f>
        <v>0</v>
      </c>
      <c r="U156" s="32"/>
      <c r="V156" s="32"/>
      <c r="W156" s="32"/>
      <c r="X156" s="32"/>
      <c r="Y156" s="32"/>
      <c r="Z156" s="32"/>
      <c r="AA156" s="32"/>
      <c r="AB156" s="32"/>
      <c r="AC156" s="32"/>
      <c r="AD156" s="32"/>
      <c r="AE156" s="32"/>
      <c r="AR156" s="153" t="s">
        <v>144</v>
      </c>
      <c r="AT156" s="153" t="s">
        <v>146</v>
      </c>
      <c r="AU156" s="153" t="s">
        <v>86</v>
      </c>
      <c r="AY156" s="17" t="s">
        <v>143</v>
      </c>
      <c r="BE156" s="154">
        <f>IF(N156="základní",J156,0)</f>
        <v>0</v>
      </c>
      <c r="BF156" s="154">
        <f>IF(N156="snížená",J156,0)</f>
        <v>0</v>
      </c>
      <c r="BG156" s="154">
        <f>IF(N156="zákl. přenesená",J156,0)</f>
        <v>0</v>
      </c>
      <c r="BH156" s="154">
        <f>IF(N156="sníž. přenesená",J156,0)</f>
        <v>0</v>
      </c>
      <c r="BI156" s="154">
        <f>IF(N156="nulová",J156,0)</f>
        <v>0</v>
      </c>
      <c r="BJ156" s="17" t="s">
        <v>84</v>
      </c>
      <c r="BK156" s="154">
        <f>ROUND(I156*H156,2)</f>
        <v>0</v>
      </c>
      <c r="BL156" s="17" t="s">
        <v>144</v>
      </c>
      <c r="BM156" s="153" t="s">
        <v>528</v>
      </c>
    </row>
    <row r="157" spans="1:65" s="2" customFormat="1" ht="33" customHeight="1">
      <c r="A157" s="32"/>
      <c r="B157" s="140"/>
      <c r="C157" s="141" t="s">
        <v>209</v>
      </c>
      <c r="D157" s="141" t="s">
        <v>146</v>
      </c>
      <c r="E157" s="142" t="s">
        <v>227</v>
      </c>
      <c r="F157" s="143" t="s">
        <v>228</v>
      </c>
      <c r="G157" s="144" t="s">
        <v>167</v>
      </c>
      <c r="H157" s="145">
        <v>12.044</v>
      </c>
      <c r="I157" s="146"/>
      <c r="J157" s="147">
        <f>ROUND(I157*H157,2)</f>
        <v>0</v>
      </c>
      <c r="K157" s="148"/>
      <c r="L157" s="33"/>
      <c r="M157" s="149" t="s">
        <v>1</v>
      </c>
      <c r="N157" s="150" t="s">
        <v>41</v>
      </c>
      <c r="O157" s="58"/>
      <c r="P157" s="151">
        <f>O157*H157</f>
        <v>0</v>
      </c>
      <c r="Q157" s="151">
        <v>0</v>
      </c>
      <c r="R157" s="151">
        <f>Q157*H157</f>
        <v>0</v>
      </c>
      <c r="S157" s="151">
        <v>0</v>
      </c>
      <c r="T157" s="152">
        <f>S157*H157</f>
        <v>0</v>
      </c>
      <c r="U157" s="32"/>
      <c r="V157" s="32"/>
      <c r="W157" s="32"/>
      <c r="X157" s="32"/>
      <c r="Y157" s="32"/>
      <c r="Z157" s="32"/>
      <c r="AA157" s="32"/>
      <c r="AB157" s="32"/>
      <c r="AC157" s="32"/>
      <c r="AD157" s="32"/>
      <c r="AE157" s="32"/>
      <c r="AR157" s="153" t="s">
        <v>144</v>
      </c>
      <c r="AT157" s="153" t="s">
        <v>146</v>
      </c>
      <c r="AU157" s="153" t="s">
        <v>86</v>
      </c>
      <c r="AY157" s="17" t="s">
        <v>143</v>
      </c>
      <c r="BE157" s="154">
        <f>IF(N157="základní",J157,0)</f>
        <v>0</v>
      </c>
      <c r="BF157" s="154">
        <f>IF(N157="snížená",J157,0)</f>
        <v>0</v>
      </c>
      <c r="BG157" s="154">
        <f>IF(N157="zákl. přenesená",J157,0)</f>
        <v>0</v>
      </c>
      <c r="BH157" s="154">
        <f>IF(N157="sníž. přenesená",J157,0)</f>
        <v>0</v>
      </c>
      <c r="BI157" s="154">
        <f>IF(N157="nulová",J157,0)</f>
        <v>0</v>
      </c>
      <c r="BJ157" s="17" t="s">
        <v>84</v>
      </c>
      <c r="BK157" s="154">
        <f>ROUND(I157*H157,2)</f>
        <v>0</v>
      </c>
      <c r="BL157" s="17" t="s">
        <v>144</v>
      </c>
      <c r="BM157" s="153" t="s">
        <v>529</v>
      </c>
    </row>
    <row r="158" spans="1:65" s="12" customFormat="1" ht="22.9" customHeight="1">
      <c r="B158" s="127"/>
      <c r="D158" s="128" t="s">
        <v>75</v>
      </c>
      <c r="E158" s="138" t="s">
        <v>235</v>
      </c>
      <c r="F158" s="138" t="s">
        <v>236</v>
      </c>
      <c r="I158" s="130"/>
      <c r="J158" s="139">
        <f>BK158</f>
        <v>0</v>
      </c>
      <c r="L158" s="127"/>
      <c r="M158" s="132"/>
      <c r="N158" s="133"/>
      <c r="O158" s="133"/>
      <c r="P158" s="134">
        <f>P159</f>
        <v>0</v>
      </c>
      <c r="Q158" s="133"/>
      <c r="R158" s="134">
        <f>R159</f>
        <v>0</v>
      </c>
      <c r="S158" s="133"/>
      <c r="T158" s="135">
        <f>T159</f>
        <v>0</v>
      </c>
      <c r="AR158" s="128" t="s">
        <v>84</v>
      </c>
      <c r="AT158" s="136" t="s">
        <v>75</v>
      </c>
      <c r="AU158" s="136" t="s">
        <v>84</v>
      </c>
      <c r="AY158" s="128" t="s">
        <v>143</v>
      </c>
      <c r="BK158" s="137">
        <f>BK159</f>
        <v>0</v>
      </c>
    </row>
    <row r="159" spans="1:65" s="2" customFormat="1" ht="24.25" customHeight="1">
      <c r="A159" s="32"/>
      <c r="B159" s="140"/>
      <c r="C159" s="141" t="s">
        <v>213</v>
      </c>
      <c r="D159" s="141" t="s">
        <v>146</v>
      </c>
      <c r="E159" s="142" t="s">
        <v>238</v>
      </c>
      <c r="F159" s="143" t="s">
        <v>239</v>
      </c>
      <c r="G159" s="144" t="s">
        <v>167</v>
      </c>
      <c r="H159" s="145">
        <v>3.3029999999999999</v>
      </c>
      <c r="I159" s="146"/>
      <c r="J159" s="147">
        <f>ROUND(I159*H159,2)</f>
        <v>0</v>
      </c>
      <c r="K159" s="148"/>
      <c r="L159" s="33"/>
      <c r="M159" s="149" t="s">
        <v>1</v>
      </c>
      <c r="N159" s="150" t="s">
        <v>41</v>
      </c>
      <c r="O159" s="58"/>
      <c r="P159" s="151">
        <f>O159*H159</f>
        <v>0</v>
      </c>
      <c r="Q159" s="151">
        <v>0</v>
      </c>
      <c r="R159" s="151">
        <f>Q159*H159</f>
        <v>0</v>
      </c>
      <c r="S159" s="151">
        <v>0</v>
      </c>
      <c r="T159" s="152">
        <f>S159*H159</f>
        <v>0</v>
      </c>
      <c r="U159" s="32"/>
      <c r="V159" s="32"/>
      <c r="W159" s="32"/>
      <c r="X159" s="32"/>
      <c r="Y159" s="32"/>
      <c r="Z159" s="32"/>
      <c r="AA159" s="32"/>
      <c r="AB159" s="32"/>
      <c r="AC159" s="32"/>
      <c r="AD159" s="32"/>
      <c r="AE159" s="32"/>
      <c r="AR159" s="153" t="s">
        <v>144</v>
      </c>
      <c r="AT159" s="153" t="s">
        <v>146</v>
      </c>
      <c r="AU159" s="153" t="s">
        <v>86</v>
      </c>
      <c r="AY159" s="17" t="s">
        <v>143</v>
      </c>
      <c r="BE159" s="154">
        <f>IF(N159="základní",J159,0)</f>
        <v>0</v>
      </c>
      <c r="BF159" s="154">
        <f>IF(N159="snížená",J159,0)</f>
        <v>0</v>
      </c>
      <c r="BG159" s="154">
        <f>IF(N159="zákl. přenesená",J159,0)</f>
        <v>0</v>
      </c>
      <c r="BH159" s="154">
        <f>IF(N159="sníž. přenesená",J159,0)</f>
        <v>0</v>
      </c>
      <c r="BI159" s="154">
        <f>IF(N159="nulová",J159,0)</f>
        <v>0</v>
      </c>
      <c r="BJ159" s="17" t="s">
        <v>84</v>
      </c>
      <c r="BK159" s="154">
        <f>ROUND(I159*H159,2)</f>
        <v>0</v>
      </c>
      <c r="BL159" s="17" t="s">
        <v>144</v>
      </c>
      <c r="BM159" s="153" t="s">
        <v>530</v>
      </c>
    </row>
    <row r="160" spans="1:65" s="12" customFormat="1" ht="25.9" customHeight="1">
      <c r="B160" s="127"/>
      <c r="D160" s="128" t="s">
        <v>75</v>
      </c>
      <c r="E160" s="129" t="s">
        <v>241</v>
      </c>
      <c r="F160" s="129" t="s">
        <v>242</v>
      </c>
      <c r="I160" s="130"/>
      <c r="J160" s="131">
        <f>BK160</f>
        <v>0</v>
      </c>
      <c r="L160" s="127"/>
      <c r="M160" s="132"/>
      <c r="N160" s="133"/>
      <c r="O160" s="133"/>
      <c r="P160" s="134">
        <f>P161</f>
        <v>0</v>
      </c>
      <c r="Q160" s="133"/>
      <c r="R160" s="134">
        <f>R161</f>
        <v>0.17877765000000001</v>
      </c>
      <c r="S160" s="133"/>
      <c r="T160" s="135">
        <f>T161</f>
        <v>0</v>
      </c>
      <c r="AR160" s="128" t="s">
        <v>86</v>
      </c>
      <c r="AT160" s="136" t="s">
        <v>75</v>
      </c>
      <c r="AU160" s="136" t="s">
        <v>76</v>
      </c>
      <c r="AY160" s="128" t="s">
        <v>143</v>
      </c>
      <c r="BK160" s="137">
        <f>BK161</f>
        <v>0</v>
      </c>
    </row>
    <row r="161" spans="1:65" s="12" customFormat="1" ht="22.9" customHeight="1">
      <c r="B161" s="127"/>
      <c r="D161" s="128" t="s">
        <v>75</v>
      </c>
      <c r="E161" s="138" t="s">
        <v>459</v>
      </c>
      <c r="F161" s="138" t="s">
        <v>460</v>
      </c>
      <c r="I161" s="130"/>
      <c r="J161" s="139">
        <f>BK161</f>
        <v>0</v>
      </c>
      <c r="L161" s="127"/>
      <c r="M161" s="132"/>
      <c r="N161" s="133"/>
      <c r="O161" s="133"/>
      <c r="P161" s="134">
        <f>SUM(P162:P163)</f>
        <v>0</v>
      </c>
      <c r="Q161" s="133"/>
      <c r="R161" s="134">
        <f>SUM(R162:R163)</f>
        <v>0.17877765000000001</v>
      </c>
      <c r="S161" s="133"/>
      <c r="T161" s="135">
        <f>SUM(T162:T163)</f>
        <v>0</v>
      </c>
      <c r="AR161" s="128" t="s">
        <v>86</v>
      </c>
      <c r="AT161" s="136" t="s">
        <v>75</v>
      </c>
      <c r="AU161" s="136" t="s">
        <v>84</v>
      </c>
      <c r="AY161" s="128" t="s">
        <v>143</v>
      </c>
      <c r="BK161" s="137">
        <f>SUM(BK162:BK163)</f>
        <v>0</v>
      </c>
    </row>
    <row r="162" spans="1:65" s="2" customFormat="1" ht="21.75" customHeight="1">
      <c r="A162" s="32"/>
      <c r="B162" s="140"/>
      <c r="C162" s="141" t="s">
        <v>218</v>
      </c>
      <c r="D162" s="141" t="s">
        <v>146</v>
      </c>
      <c r="E162" s="142" t="s">
        <v>531</v>
      </c>
      <c r="F162" s="143" t="s">
        <v>532</v>
      </c>
      <c r="G162" s="144" t="s">
        <v>158</v>
      </c>
      <c r="H162" s="145">
        <v>188.18700000000001</v>
      </c>
      <c r="I162" s="146"/>
      <c r="J162" s="147">
        <f>ROUND(I162*H162,2)</f>
        <v>0</v>
      </c>
      <c r="K162" s="148"/>
      <c r="L162" s="33"/>
      <c r="M162" s="149" t="s">
        <v>1</v>
      </c>
      <c r="N162" s="150" t="s">
        <v>41</v>
      </c>
      <c r="O162" s="58"/>
      <c r="P162" s="151">
        <f>O162*H162</f>
        <v>0</v>
      </c>
      <c r="Q162" s="151">
        <v>1.2E-4</v>
      </c>
      <c r="R162" s="151">
        <f>Q162*H162</f>
        <v>2.2582440000000002E-2</v>
      </c>
      <c r="S162" s="151">
        <v>0</v>
      </c>
      <c r="T162" s="152">
        <f>S162*H162</f>
        <v>0</v>
      </c>
      <c r="U162" s="32"/>
      <c r="V162" s="32"/>
      <c r="W162" s="32"/>
      <c r="X162" s="32"/>
      <c r="Y162" s="32"/>
      <c r="Z162" s="32"/>
      <c r="AA162" s="32"/>
      <c r="AB162" s="32"/>
      <c r="AC162" s="32"/>
      <c r="AD162" s="32"/>
      <c r="AE162" s="32"/>
      <c r="AR162" s="153" t="s">
        <v>222</v>
      </c>
      <c r="AT162" s="153" t="s">
        <v>146</v>
      </c>
      <c r="AU162" s="153" t="s">
        <v>86</v>
      </c>
      <c r="AY162" s="17" t="s">
        <v>143</v>
      </c>
      <c r="BE162" s="154">
        <f>IF(N162="základní",J162,0)</f>
        <v>0</v>
      </c>
      <c r="BF162" s="154">
        <f>IF(N162="snížená",J162,0)</f>
        <v>0</v>
      </c>
      <c r="BG162" s="154">
        <f>IF(N162="zákl. přenesená",J162,0)</f>
        <v>0</v>
      </c>
      <c r="BH162" s="154">
        <f>IF(N162="sníž. přenesená",J162,0)</f>
        <v>0</v>
      </c>
      <c r="BI162" s="154">
        <f>IF(N162="nulová",J162,0)</f>
        <v>0</v>
      </c>
      <c r="BJ162" s="17" t="s">
        <v>84</v>
      </c>
      <c r="BK162" s="154">
        <f>ROUND(I162*H162,2)</f>
        <v>0</v>
      </c>
      <c r="BL162" s="17" t="s">
        <v>222</v>
      </c>
      <c r="BM162" s="153" t="s">
        <v>533</v>
      </c>
    </row>
    <row r="163" spans="1:65" s="2" customFormat="1" ht="24.25" customHeight="1">
      <c r="A163" s="32"/>
      <c r="B163" s="140"/>
      <c r="C163" s="141" t="s">
        <v>222</v>
      </c>
      <c r="D163" s="141" t="s">
        <v>146</v>
      </c>
      <c r="E163" s="142" t="s">
        <v>534</v>
      </c>
      <c r="F163" s="143" t="s">
        <v>535</v>
      </c>
      <c r="G163" s="144" t="s">
        <v>158</v>
      </c>
      <c r="H163" s="145">
        <v>188.18700000000001</v>
      </c>
      <c r="I163" s="146"/>
      <c r="J163" s="147">
        <f>ROUND(I163*H163,2)</f>
        <v>0</v>
      </c>
      <c r="K163" s="148"/>
      <c r="L163" s="33"/>
      <c r="M163" s="149" t="s">
        <v>1</v>
      </c>
      <c r="N163" s="150" t="s">
        <v>41</v>
      </c>
      <c r="O163" s="58"/>
      <c r="P163" s="151">
        <f>O163*H163</f>
        <v>0</v>
      </c>
      <c r="Q163" s="151">
        <v>8.3000000000000001E-4</v>
      </c>
      <c r="R163" s="151">
        <f>Q163*H163</f>
        <v>0.15619521</v>
      </c>
      <c r="S163" s="151">
        <v>0</v>
      </c>
      <c r="T163" s="152">
        <f>S163*H163</f>
        <v>0</v>
      </c>
      <c r="U163" s="32"/>
      <c r="V163" s="32"/>
      <c r="W163" s="32"/>
      <c r="X163" s="32"/>
      <c r="Y163" s="32"/>
      <c r="Z163" s="32"/>
      <c r="AA163" s="32"/>
      <c r="AB163" s="32"/>
      <c r="AC163" s="32"/>
      <c r="AD163" s="32"/>
      <c r="AE163" s="32"/>
      <c r="AR163" s="153" t="s">
        <v>222</v>
      </c>
      <c r="AT163" s="153" t="s">
        <v>146</v>
      </c>
      <c r="AU163" s="153" t="s">
        <v>86</v>
      </c>
      <c r="AY163" s="17" t="s">
        <v>143</v>
      </c>
      <c r="BE163" s="154">
        <f>IF(N163="základní",J163,0)</f>
        <v>0</v>
      </c>
      <c r="BF163" s="154">
        <f>IF(N163="snížená",J163,0)</f>
        <v>0</v>
      </c>
      <c r="BG163" s="154">
        <f>IF(N163="zákl. přenesená",J163,0)</f>
        <v>0</v>
      </c>
      <c r="BH163" s="154">
        <f>IF(N163="sníž. přenesená",J163,0)</f>
        <v>0</v>
      </c>
      <c r="BI163" s="154">
        <f>IF(N163="nulová",J163,0)</f>
        <v>0</v>
      </c>
      <c r="BJ163" s="17" t="s">
        <v>84</v>
      </c>
      <c r="BK163" s="154">
        <f>ROUND(I163*H163,2)</f>
        <v>0</v>
      </c>
      <c r="BL163" s="17" t="s">
        <v>222</v>
      </c>
      <c r="BM163" s="153" t="s">
        <v>536</v>
      </c>
    </row>
    <row r="164" spans="1:65" s="12" customFormat="1" ht="25.9" customHeight="1">
      <c r="B164" s="127"/>
      <c r="D164" s="128" t="s">
        <v>75</v>
      </c>
      <c r="E164" s="129" t="s">
        <v>472</v>
      </c>
      <c r="F164" s="129" t="s">
        <v>473</v>
      </c>
      <c r="I164" s="130"/>
      <c r="J164" s="131">
        <f>BK164</f>
        <v>0</v>
      </c>
      <c r="L164" s="127"/>
      <c r="M164" s="132"/>
      <c r="N164" s="133"/>
      <c r="O164" s="133"/>
      <c r="P164" s="134">
        <f>P165+P167+P169+P171</f>
        <v>0</v>
      </c>
      <c r="Q164" s="133"/>
      <c r="R164" s="134">
        <f>R165+R167+R169+R171</f>
        <v>0</v>
      </c>
      <c r="S164" s="133"/>
      <c r="T164" s="135">
        <f>T165+T167+T169+T171</f>
        <v>0</v>
      </c>
      <c r="AR164" s="128" t="s">
        <v>172</v>
      </c>
      <c r="AT164" s="136" t="s">
        <v>75</v>
      </c>
      <c r="AU164" s="136" t="s">
        <v>76</v>
      </c>
      <c r="AY164" s="128" t="s">
        <v>143</v>
      </c>
      <c r="BK164" s="137">
        <f>BK165+BK167+BK169+BK171</f>
        <v>0</v>
      </c>
    </row>
    <row r="165" spans="1:65" s="12" customFormat="1" ht="22.9" customHeight="1">
      <c r="B165" s="127"/>
      <c r="D165" s="128" t="s">
        <v>75</v>
      </c>
      <c r="E165" s="138" t="s">
        <v>474</v>
      </c>
      <c r="F165" s="138" t="s">
        <v>475</v>
      </c>
      <c r="I165" s="130"/>
      <c r="J165" s="139">
        <f>BK165</f>
        <v>0</v>
      </c>
      <c r="L165" s="127"/>
      <c r="M165" s="132"/>
      <c r="N165" s="133"/>
      <c r="O165" s="133"/>
      <c r="P165" s="134">
        <f>P166</f>
        <v>0</v>
      </c>
      <c r="Q165" s="133"/>
      <c r="R165" s="134">
        <f>R166</f>
        <v>0</v>
      </c>
      <c r="S165" s="133"/>
      <c r="T165" s="135">
        <f>T166</f>
        <v>0</v>
      </c>
      <c r="AR165" s="128" t="s">
        <v>172</v>
      </c>
      <c r="AT165" s="136" t="s">
        <v>75</v>
      </c>
      <c r="AU165" s="136" t="s">
        <v>84</v>
      </c>
      <c r="AY165" s="128" t="s">
        <v>143</v>
      </c>
      <c r="BK165" s="137">
        <f>BK166</f>
        <v>0</v>
      </c>
    </row>
    <row r="166" spans="1:65" s="2" customFormat="1" ht="16.5" customHeight="1">
      <c r="A166" s="32"/>
      <c r="B166" s="140"/>
      <c r="C166" s="141" t="s">
        <v>226</v>
      </c>
      <c r="D166" s="141" t="s">
        <v>146</v>
      </c>
      <c r="E166" s="142" t="s">
        <v>477</v>
      </c>
      <c r="F166" s="143" t="s">
        <v>475</v>
      </c>
      <c r="G166" s="144" t="s">
        <v>200</v>
      </c>
      <c r="H166" s="145">
        <v>1</v>
      </c>
      <c r="I166" s="146"/>
      <c r="J166" s="147">
        <f>ROUND(I166*H166,2)</f>
        <v>0</v>
      </c>
      <c r="K166" s="148"/>
      <c r="L166" s="33"/>
      <c r="M166" s="149" t="s">
        <v>1</v>
      </c>
      <c r="N166" s="150" t="s">
        <v>41</v>
      </c>
      <c r="O166" s="58"/>
      <c r="P166" s="151">
        <f>O166*H166</f>
        <v>0</v>
      </c>
      <c r="Q166" s="151">
        <v>0</v>
      </c>
      <c r="R166" s="151">
        <f>Q166*H166</f>
        <v>0</v>
      </c>
      <c r="S166" s="151">
        <v>0</v>
      </c>
      <c r="T166" s="152">
        <f>S166*H166</f>
        <v>0</v>
      </c>
      <c r="U166" s="32"/>
      <c r="V166" s="32"/>
      <c r="W166" s="32"/>
      <c r="X166" s="32"/>
      <c r="Y166" s="32"/>
      <c r="Z166" s="32"/>
      <c r="AA166" s="32"/>
      <c r="AB166" s="32"/>
      <c r="AC166" s="32"/>
      <c r="AD166" s="32"/>
      <c r="AE166" s="32"/>
      <c r="AR166" s="153" t="s">
        <v>478</v>
      </c>
      <c r="AT166" s="153" t="s">
        <v>146</v>
      </c>
      <c r="AU166" s="153" t="s">
        <v>86</v>
      </c>
      <c r="AY166" s="17" t="s">
        <v>143</v>
      </c>
      <c r="BE166" s="154">
        <f>IF(N166="základní",J166,0)</f>
        <v>0</v>
      </c>
      <c r="BF166" s="154">
        <f>IF(N166="snížená",J166,0)</f>
        <v>0</v>
      </c>
      <c r="BG166" s="154">
        <f>IF(N166="zákl. přenesená",J166,0)</f>
        <v>0</v>
      </c>
      <c r="BH166" s="154">
        <f>IF(N166="sníž. přenesená",J166,0)</f>
        <v>0</v>
      </c>
      <c r="BI166" s="154">
        <f>IF(N166="nulová",J166,0)</f>
        <v>0</v>
      </c>
      <c r="BJ166" s="17" t="s">
        <v>84</v>
      </c>
      <c r="BK166" s="154">
        <f>ROUND(I166*H166,2)</f>
        <v>0</v>
      </c>
      <c r="BL166" s="17" t="s">
        <v>478</v>
      </c>
      <c r="BM166" s="153" t="s">
        <v>537</v>
      </c>
    </row>
    <row r="167" spans="1:65" s="12" customFormat="1" ht="22.9" customHeight="1">
      <c r="B167" s="127"/>
      <c r="D167" s="128" t="s">
        <v>75</v>
      </c>
      <c r="E167" s="138" t="s">
        <v>480</v>
      </c>
      <c r="F167" s="138" t="s">
        <v>481</v>
      </c>
      <c r="I167" s="130"/>
      <c r="J167" s="139">
        <f>BK167</f>
        <v>0</v>
      </c>
      <c r="L167" s="127"/>
      <c r="M167" s="132"/>
      <c r="N167" s="133"/>
      <c r="O167" s="133"/>
      <c r="P167" s="134">
        <f>P168</f>
        <v>0</v>
      </c>
      <c r="Q167" s="133"/>
      <c r="R167" s="134">
        <f>R168</f>
        <v>0</v>
      </c>
      <c r="S167" s="133"/>
      <c r="T167" s="135">
        <f>T168</f>
        <v>0</v>
      </c>
      <c r="AR167" s="128" t="s">
        <v>172</v>
      </c>
      <c r="AT167" s="136" t="s">
        <v>75</v>
      </c>
      <c r="AU167" s="136" t="s">
        <v>84</v>
      </c>
      <c r="AY167" s="128" t="s">
        <v>143</v>
      </c>
      <c r="BK167" s="137">
        <f>BK168</f>
        <v>0</v>
      </c>
    </row>
    <row r="168" spans="1:65" s="2" customFormat="1" ht="16.5" customHeight="1">
      <c r="A168" s="32"/>
      <c r="B168" s="140"/>
      <c r="C168" s="141" t="s">
        <v>231</v>
      </c>
      <c r="D168" s="141" t="s">
        <v>146</v>
      </c>
      <c r="E168" s="142" t="s">
        <v>483</v>
      </c>
      <c r="F168" s="143" t="s">
        <v>484</v>
      </c>
      <c r="G168" s="144" t="s">
        <v>200</v>
      </c>
      <c r="H168" s="145">
        <v>1</v>
      </c>
      <c r="I168" s="146"/>
      <c r="J168" s="147">
        <f>ROUND(I168*H168,2)</f>
        <v>0</v>
      </c>
      <c r="K168" s="148"/>
      <c r="L168" s="33"/>
      <c r="M168" s="149" t="s">
        <v>1</v>
      </c>
      <c r="N168" s="150" t="s">
        <v>41</v>
      </c>
      <c r="O168" s="58"/>
      <c r="P168" s="151">
        <f>O168*H168</f>
        <v>0</v>
      </c>
      <c r="Q168" s="151">
        <v>0</v>
      </c>
      <c r="R168" s="151">
        <f>Q168*H168</f>
        <v>0</v>
      </c>
      <c r="S168" s="151">
        <v>0</v>
      </c>
      <c r="T168" s="152">
        <f>S168*H168</f>
        <v>0</v>
      </c>
      <c r="U168" s="32"/>
      <c r="V168" s="32"/>
      <c r="W168" s="32"/>
      <c r="X168" s="32"/>
      <c r="Y168" s="32"/>
      <c r="Z168" s="32"/>
      <c r="AA168" s="32"/>
      <c r="AB168" s="32"/>
      <c r="AC168" s="32"/>
      <c r="AD168" s="32"/>
      <c r="AE168" s="32"/>
      <c r="AR168" s="153" t="s">
        <v>478</v>
      </c>
      <c r="AT168" s="153" t="s">
        <v>146</v>
      </c>
      <c r="AU168" s="153" t="s">
        <v>86</v>
      </c>
      <c r="AY168" s="17" t="s">
        <v>143</v>
      </c>
      <c r="BE168" s="154">
        <f>IF(N168="základní",J168,0)</f>
        <v>0</v>
      </c>
      <c r="BF168" s="154">
        <f>IF(N168="snížená",J168,0)</f>
        <v>0</v>
      </c>
      <c r="BG168" s="154">
        <f>IF(N168="zákl. přenesená",J168,0)</f>
        <v>0</v>
      </c>
      <c r="BH168" s="154">
        <f>IF(N168="sníž. přenesená",J168,0)</f>
        <v>0</v>
      </c>
      <c r="BI168" s="154">
        <f>IF(N168="nulová",J168,0)</f>
        <v>0</v>
      </c>
      <c r="BJ168" s="17" t="s">
        <v>84</v>
      </c>
      <c r="BK168" s="154">
        <f>ROUND(I168*H168,2)</f>
        <v>0</v>
      </c>
      <c r="BL168" s="17" t="s">
        <v>478</v>
      </c>
      <c r="BM168" s="153" t="s">
        <v>538</v>
      </c>
    </row>
    <row r="169" spans="1:65" s="12" customFormat="1" ht="22.9" customHeight="1">
      <c r="B169" s="127"/>
      <c r="D169" s="128" t="s">
        <v>75</v>
      </c>
      <c r="E169" s="138" t="s">
        <v>486</v>
      </c>
      <c r="F169" s="138" t="s">
        <v>487</v>
      </c>
      <c r="I169" s="130"/>
      <c r="J169" s="139">
        <f>BK169</f>
        <v>0</v>
      </c>
      <c r="L169" s="127"/>
      <c r="M169" s="132"/>
      <c r="N169" s="133"/>
      <c r="O169" s="133"/>
      <c r="P169" s="134">
        <f>P170</f>
        <v>0</v>
      </c>
      <c r="Q169" s="133"/>
      <c r="R169" s="134">
        <f>R170</f>
        <v>0</v>
      </c>
      <c r="S169" s="133"/>
      <c r="T169" s="135">
        <f>T170</f>
        <v>0</v>
      </c>
      <c r="AR169" s="128" t="s">
        <v>172</v>
      </c>
      <c r="AT169" s="136" t="s">
        <v>75</v>
      </c>
      <c r="AU169" s="136" t="s">
        <v>84</v>
      </c>
      <c r="AY169" s="128" t="s">
        <v>143</v>
      </c>
      <c r="BK169" s="137">
        <f>BK170</f>
        <v>0</v>
      </c>
    </row>
    <row r="170" spans="1:65" s="2" customFormat="1" ht="16.5" customHeight="1">
      <c r="A170" s="32"/>
      <c r="B170" s="140"/>
      <c r="C170" s="141" t="s">
        <v>237</v>
      </c>
      <c r="D170" s="141" t="s">
        <v>146</v>
      </c>
      <c r="E170" s="142" t="s">
        <v>489</v>
      </c>
      <c r="F170" s="143" t="s">
        <v>487</v>
      </c>
      <c r="G170" s="144" t="s">
        <v>200</v>
      </c>
      <c r="H170" s="145">
        <v>1</v>
      </c>
      <c r="I170" s="146"/>
      <c r="J170" s="147">
        <f>ROUND(I170*H170,2)</f>
        <v>0</v>
      </c>
      <c r="K170" s="148"/>
      <c r="L170" s="33"/>
      <c r="M170" s="149" t="s">
        <v>1</v>
      </c>
      <c r="N170" s="150" t="s">
        <v>41</v>
      </c>
      <c r="O170" s="58"/>
      <c r="P170" s="151">
        <f>O170*H170</f>
        <v>0</v>
      </c>
      <c r="Q170" s="151">
        <v>0</v>
      </c>
      <c r="R170" s="151">
        <f>Q170*H170</f>
        <v>0</v>
      </c>
      <c r="S170" s="151">
        <v>0</v>
      </c>
      <c r="T170" s="152">
        <f>S170*H170</f>
        <v>0</v>
      </c>
      <c r="U170" s="32"/>
      <c r="V170" s="32"/>
      <c r="W170" s="32"/>
      <c r="X170" s="32"/>
      <c r="Y170" s="32"/>
      <c r="Z170" s="32"/>
      <c r="AA170" s="32"/>
      <c r="AB170" s="32"/>
      <c r="AC170" s="32"/>
      <c r="AD170" s="32"/>
      <c r="AE170" s="32"/>
      <c r="AR170" s="153" t="s">
        <v>478</v>
      </c>
      <c r="AT170" s="153" t="s">
        <v>146</v>
      </c>
      <c r="AU170" s="153" t="s">
        <v>86</v>
      </c>
      <c r="AY170" s="17" t="s">
        <v>143</v>
      </c>
      <c r="BE170" s="154">
        <f>IF(N170="základní",J170,0)</f>
        <v>0</v>
      </c>
      <c r="BF170" s="154">
        <f>IF(N170="snížená",J170,0)</f>
        <v>0</v>
      </c>
      <c r="BG170" s="154">
        <f>IF(N170="zákl. přenesená",J170,0)</f>
        <v>0</v>
      </c>
      <c r="BH170" s="154">
        <f>IF(N170="sníž. přenesená",J170,0)</f>
        <v>0</v>
      </c>
      <c r="BI170" s="154">
        <f>IF(N170="nulová",J170,0)</f>
        <v>0</v>
      </c>
      <c r="BJ170" s="17" t="s">
        <v>84</v>
      </c>
      <c r="BK170" s="154">
        <f>ROUND(I170*H170,2)</f>
        <v>0</v>
      </c>
      <c r="BL170" s="17" t="s">
        <v>478</v>
      </c>
      <c r="BM170" s="153" t="s">
        <v>539</v>
      </c>
    </row>
    <row r="171" spans="1:65" s="12" customFormat="1" ht="22.9" customHeight="1">
      <c r="B171" s="127"/>
      <c r="D171" s="128" t="s">
        <v>75</v>
      </c>
      <c r="E171" s="138" t="s">
        <v>491</v>
      </c>
      <c r="F171" s="138" t="s">
        <v>492</v>
      </c>
      <c r="I171" s="130"/>
      <c r="J171" s="139">
        <f>BK171</f>
        <v>0</v>
      </c>
      <c r="L171" s="127"/>
      <c r="M171" s="132"/>
      <c r="N171" s="133"/>
      <c r="O171" s="133"/>
      <c r="P171" s="134">
        <f>P172</f>
        <v>0</v>
      </c>
      <c r="Q171" s="133"/>
      <c r="R171" s="134">
        <f>R172</f>
        <v>0</v>
      </c>
      <c r="S171" s="133"/>
      <c r="T171" s="135">
        <f>T172</f>
        <v>0</v>
      </c>
      <c r="AR171" s="128" t="s">
        <v>172</v>
      </c>
      <c r="AT171" s="136" t="s">
        <v>75</v>
      </c>
      <c r="AU171" s="136" t="s">
        <v>84</v>
      </c>
      <c r="AY171" s="128" t="s">
        <v>143</v>
      </c>
      <c r="BK171" s="137">
        <f>BK172</f>
        <v>0</v>
      </c>
    </row>
    <row r="172" spans="1:65" s="2" customFormat="1" ht="16.5" customHeight="1">
      <c r="A172" s="32"/>
      <c r="B172" s="140"/>
      <c r="C172" s="141" t="s">
        <v>245</v>
      </c>
      <c r="D172" s="141" t="s">
        <v>146</v>
      </c>
      <c r="E172" s="142" t="s">
        <v>494</v>
      </c>
      <c r="F172" s="143" t="s">
        <v>495</v>
      </c>
      <c r="G172" s="144" t="s">
        <v>200</v>
      </c>
      <c r="H172" s="145">
        <v>1</v>
      </c>
      <c r="I172" s="146"/>
      <c r="J172" s="147">
        <f>ROUND(I172*H172,2)</f>
        <v>0</v>
      </c>
      <c r="K172" s="148"/>
      <c r="L172" s="33"/>
      <c r="M172" s="191" t="s">
        <v>1</v>
      </c>
      <c r="N172" s="192" t="s">
        <v>41</v>
      </c>
      <c r="O172" s="193"/>
      <c r="P172" s="194">
        <f>O172*H172</f>
        <v>0</v>
      </c>
      <c r="Q172" s="194">
        <v>0</v>
      </c>
      <c r="R172" s="194">
        <f>Q172*H172</f>
        <v>0</v>
      </c>
      <c r="S172" s="194">
        <v>0</v>
      </c>
      <c r="T172" s="195">
        <f>S172*H172</f>
        <v>0</v>
      </c>
      <c r="U172" s="32"/>
      <c r="V172" s="32"/>
      <c r="W172" s="32"/>
      <c r="X172" s="32"/>
      <c r="Y172" s="32"/>
      <c r="Z172" s="32"/>
      <c r="AA172" s="32"/>
      <c r="AB172" s="32"/>
      <c r="AC172" s="32"/>
      <c r="AD172" s="32"/>
      <c r="AE172" s="32"/>
      <c r="AR172" s="153" t="s">
        <v>478</v>
      </c>
      <c r="AT172" s="153" t="s">
        <v>146</v>
      </c>
      <c r="AU172" s="153" t="s">
        <v>86</v>
      </c>
      <c r="AY172" s="17" t="s">
        <v>143</v>
      </c>
      <c r="BE172" s="154">
        <f>IF(N172="základní",J172,0)</f>
        <v>0</v>
      </c>
      <c r="BF172" s="154">
        <f>IF(N172="snížená",J172,0)</f>
        <v>0</v>
      </c>
      <c r="BG172" s="154">
        <f>IF(N172="zákl. přenesená",J172,0)</f>
        <v>0</v>
      </c>
      <c r="BH172" s="154">
        <f>IF(N172="sníž. přenesená",J172,0)</f>
        <v>0</v>
      </c>
      <c r="BI172" s="154">
        <f>IF(N172="nulová",J172,0)</f>
        <v>0</v>
      </c>
      <c r="BJ172" s="17" t="s">
        <v>84</v>
      </c>
      <c r="BK172" s="154">
        <f>ROUND(I172*H172,2)</f>
        <v>0</v>
      </c>
      <c r="BL172" s="17" t="s">
        <v>478</v>
      </c>
      <c r="BM172" s="153" t="s">
        <v>540</v>
      </c>
    </row>
    <row r="173" spans="1:65" s="2" customFormat="1" ht="7" customHeight="1">
      <c r="A173" s="32"/>
      <c r="B173" s="47"/>
      <c r="C173" s="48"/>
      <c r="D173" s="48"/>
      <c r="E173" s="48"/>
      <c r="F173" s="48"/>
      <c r="G173" s="48"/>
      <c r="H173" s="48"/>
      <c r="I173" s="48"/>
      <c r="J173" s="48"/>
      <c r="K173" s="48"/>
      <c r="L173" s="33"/>
      <c r="M173" s="32"/>
      <c r="O173" s="32"/>
      <c r="P173" s="32"/>
      <c r="Q173" s="32"/>
      <c r="R173" s="32"/>
      <c r="S173" s="32"/>
      <c r="T173" s="32"/>
      <c r="U173" s="32"/>
      <c r="V173" s="32"/>
      <c r="W173" s="32"/>
      <c r="X173" s="32"/>
      <c r="Y173" s="32"/>
      <c r="Z173" s="32"/>
      <c r="AA173" s="32"/>
      <c r="AB173" s="32"/>
      <c r="AC173" s="32"/>
      <c r="AD173" s="32"/>
      <c r="AE173" s="32"/>
    </row>
  </sheetData>
  <autoFilter ref="C127:K172"/>
  <mergeCells count="9">
    <mergeCell ref="E87:H87"/>
    <mergeCell ref="E118:H118"/>
    <mergeCell ref="E120:H120"/>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81"/>
  <sheetViews>
    <sheetView showGridLines="0" workbookViewId="0"/>
  </sheetViews>
  <sheetFormatPr defaultRowHeight="10"/>
  <cols>
    <col min="1" max="1" width="8.33203125" style="1" customWidth="1"/>
    <col min="2" max="2" width="1.109375" style="1" customWidth="1"/>
    <col min="3" max="3" width="4.109375" style="1" customWidth="1"/>
    <col min="4" max="4" width="4.33203125" style="1" customWidth="1"/>
    <col min="5" max="5" width="17.109375" style="1" customWidth="1"/>
    <col min="6" max="6" width="50.77734375" style="1" customWidth="1"/>
    <col min="7" max="7" width="7.44140625" style="1" customWidth="1"/>
    <col min="8" max="8" width="14" style="1" customWidth="1"/>
    <col min="9" max="9" width="15.77734375" style="1" customWidth="1"/>
    <col min="10" max="10" width="22.33203125" style="1" customWidth="1"/>
    <col min="11" max="11" width="22.33203125" style="1" hidden="1" customWidth="1"/>
    <col min="12" max="12" width="9.33203125" style="1" customWidth="1"/>
    <col min="13" max="13" width="10.77734375" style="1" hidden="1" customWidth="1"/>
    <col min="14" max="14" width="9.33203125" style="1" hidden="1"/>
    <col min="15" max="20" width="14.10937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7" customHeight="1">
      <c r="L2" s="259" t="s">
        <v>5</v>
      </c>
      <c r="M2" s="260"/>
      <c r="N2" s="260"/>
      <c r="O2" s="260"/>
      <c r="P2" s="260"/>
      <c r="Q2" s="260"/>
      <c r="R2" s="260"/>
      <c r="S2" s="260"/>
      <c r="T2" s="260"/>
      <c r="U2" s="260"/>
      <c r="V2" s="260"/>
      <c r="AT2" s="17" t="s">
        <v>92</v>
      </c>
    </row>
    <row r="3" spans="1:46" s="1" customFormat="1" ht="7" customHeight="1">
      <c r="B3" s="18"/>
      <c r="C3" s="19"/>
      <c r="D3" s="19"/>
      <c r="E3" s="19"/>
      <c r="F3" s="19"/>
      <c r="G3" s="19"/>
      <c r="H3" s="19"/>
      <c r="I3" s="19"/>
      <c r="J3" s="19"/>
      <c r="K3" s="19"/>
      <c r="L3" s="20"/>
      <c r="AT3" s="17" t="s">
        <v>86</v>
      </c>
    </row>
    <row r="4" spans="1:46" s="1" customFormat="1" ht="25" customHeight="1">
      <c r="B4" s="20"/>
      <c r="D4" s="21" t="s">
        <v>105</v>
      </c>
      <c r="L4" s="20"/>
      <c r="M4" s="89" t="s">
        <v>10</v>
      </c>
      <c r="AT4" s="17" t="s">
        <v>3</v>
      </c>
    </row>
    <row r="5" spans="1:46" s="1" customFormat="1" ht="7" customHeight="1">
      <c r="B5" s="20"/>
      <c r="L5" s="20"/>
    </row>
    <row r="6" spans="1:46" s="1" customFormat="1" ht="12" customHeight="1">
      <c r="B6" s="20"/>
      <c r="D6" s="27" t="s">
        <v>16</v>
      </c>
      <c r="L6" s="20"/>
    </row>
    <row r="7" spans="1:46" s="1" customFormat="1" ht="16.5" customHeight="1">
      <c r="B7" s="20"/>
      <c r="E7" s="299" t="str">
        <f>'Rekapitulace stavby'!K6</f>
        <v>KAPLE SV VÁCLAVA VONOKLASY Na Návsi, Vonoklasy</v>
      </c>
      <c r="F7" s="300"/>
      <c r="G7" s="300"/>
      <c r="H7" s="300"/>
      <c r="L7" s="20"/>
    </row>
    <row r="8" spans="1:46" s="2" customFormat="1" ht="12" customHeight="1">
      <c r="A8" s="32"/>
      <c r="B8" s="33"/>
      <c r="C8" s="32"/>
      <c r="D8" s="27" t="s">
        <v>106</v>
      </c>
      <c r="E8" s="32"/>
      <c r="F8" s="32"/>
      <c r="G8" s="32"/>
      <c r="H8" s="32"/>
      <c r="I8" s="32"/>
      <c r="J8" s="32"/>
      <c r="K8" s="32"/>
      <c r="L8" s="42"/>
      <c r="S8" s="32"/>
      <c r="T8" s="32"/>
      <c r="U8" s="32"/>
      <c r="V8" s="32"/>
      <c r="W8" s="32"/>
      <c r="X8" s="32"/>
      <c r="Y8" s="32"/>
      <c r="Z8" s="32"/>
      <c r="AA8" s="32"/>
      <c r="AB8" s="32"/>
      <c r="AC8" s="32"/>
      <c r="AD8" s="32"/>
      <c r="AE8" s="32"/>
    </row>
    <row r="9" spans="1:46" s="2" customFormat="1" ht="16.5" customHeight="1">
      <c r="A9" s="32"/>
      <c r="B9" s="33"/>
      <c r="C9" s="32"/>
      <c r="D9" s="32"/>
      <c r="E9" s="281" t="s">
        <v>541</v>
      </c>
      <c r="F9" s="298"/>
      <c r="G9" s="298"/>
      <c r="H9" s="298"/>
      <c r="I9" s="32"/>
      <c r="J9" s="32"/>
      <c r="K9" s="32"/>
      <c r="L9" s="42"/>
      <c r="S9" s="32"/>
      <c r="T9" s="32"/>
      <c r="U9" s="32"/>
      <c r="V9" s="32"/>
      <c r="W9" s="32"/>
      <c r="X9" s="32"/>
      <c r="Y9" s="32"/>
      <c r="Z9" s="32"/>
      <c r="AA9" s="32"/>
      <c r="AB9" s="32"/>
      <c r="AC9" s="32"/>
      <c r="AD9" s="32"/>
      <c r="AE9" s="32"/>
    </row>
    <row r="10" spans="1:46" s="2" customFormat="1">
      <c r="A10" s="32"/>
      <c r="B10" s="33"/>
      <c r="C10" s="32"/>
      <c r="D10" s="32"/>
      <c r="E10" s="32"/>
      <c r="F10" s="32"/>
      <c r="G10" s="32"/>
      <c r="H10" s="32"/>
      <c r="I10" s="32"/>
      <c r="J10" s="32"/>
      <c r="K10" s="32"/>
      <c r="L10" s="42"/>
      <c r="S10" s="32"/>
      <c r="T10" s="32"/>
      <c r="U10" s="32"/>
      <c r="V10" s="32"/>
      <c r="W10" s="32"/>
      <c r="X10" s="32"/>
      <c r="Y10" s="32"/>
      <c r="Z10" s="32"/>
      <c r="AA10" s="32"/>
      <c r="AB10" s="32"/>
      <c r="AC10" s="32"/>
      <c r="AD10" s="32"/>
      <c r="AE10" s="32"/>
    </row>
    <row r="11" spans="1:46" s="2" customFormat="1" ht="12" customHeight="1">
      <c r="A11" s="32"/>
      <c r="B11" s="33"/>
      <c r="C11" s="32"/>
      <c r="D11" s="27" t="s">
        <v>18</v>
      </c>
      <c r="E11" s="32"/>
      <c r="F11" s="25" t="s">
        <v>1</v>
      </c>
      <c r="G11" s="32"/>
      <c r="H11" s="32"/>
      <c r="I11" s="27" t="s">
        <v>19</v>
      </c>
      <c r="J11" s="25" t="s">
        <v>1</v>
      </c>
      <c r="K11" s="32"/>
      <c r="L11" s="42"/>
      <c r="S11" s="32"/>
      <c r="T11" s="32"/>
      <c r="U11" s="32"/>
      <c r="V11" s="32"/>
      <c r="W11" s="32"/>
      <c r="X11" s="32"/>
      <c r="Y11" s="32"/>
      <c r="Z11" s="32"/>
      <c r="AA11" s="32"/>
      <c r="AB11" s="32"/>
      <c r="AC11" s="32"/>
      <c r="AD11" s="32"/>
      <c r="AE11" s="32"/>
    </row>
    <row r="12" spans="1:46" s="2" customFormat="1" ht="12" customHeight="1">
      <c r="A12" s="32"/>
      <c r="B12" s="33"/>
      <c r="C12" s="32"/>
      <c r="D12" s="27" t="s">
        <v>20</v>
      </c>
      <c r="E12" s="32"/>
      <c r="F12" s="25" t="s">
        <v>21</v>
      </c>
      <c r="G12" s="32"/>
      <c r="H12" s="32"/>
      <c r="I12" s="27" t="s">
        <v>22</v>
      </c>
      <c r="J12" s="55" t="str">
        <f>'Rekapitulace stavby'!AN8</f>
        <v>20. 8. 2025</v>
      </c>
      <c r="K12" s="32"/>
      <c r="L12" s="42"/>
      <c r="S12" s="32"/>
      <c r="T12" s="32"/>
      <c r="U12" s="32"/>
      <c r="V12" s="32"/>
      <c r="W12" s="32"/>
      <c r="X12" s="32"/>
      <c r="Y12" s="32"/>
      <c r="Z12" s="32"/>
      <c r="AA12" s="32"/>
      <c r="AB12" s="32"/>
      <c r="AC12" s="32"/>
      <c r="AD12" s="32"/>
      <c r="AE12" s="32"/>
    </row>
    <row r="13" spans="1:46" s="2" customFormat="1" ht="10.9" customHeight="1">
      <c r="A13" s="32"/>
      <c r="B13" s="33"/>
      <c r="C13" s="32"/>
      <c r="D13" s="32"/>
      <c r="E13" s="32"/>
      <c r="F13" s="32"/>
      <c r="G13" s="32"/>
      <c r="H13" s="32"/>
      <c r="I13" s="32"/>
      <c r="J13" s="32"/>
      <c r="K13" s="32"/>
      <c r="L13" s="42"/>
      <c r="S13" s="32"/>
      <c r="T13" s="32"/>
      <c r="U13" s="32"/>
      <c r="V13" s="32"/>
      <c r="W13" s="32"/>
      <c r="X13" s="32"/>
      <c r="Y13" s="32"/>
      <c r="Z13" s="32"/>
      <c r="AA13" s="32"/>
      <c r="AB13" s="32"/>
      <c r="AC13" s="32"/>
      <c r="AD13" s="32"/>
      <c r="AE13" s="32"/>
    </row>
    <row r="14" spans="1:46" s="2" customFormat="1" ht="12" customHeight="1">
      <c r="A14" s="32"/>
      <c r="B14" s="33"/>
      <c r="C14" s="32"/>
      <c r="D14" s="27" t="s">
        <v>24</v>
      </c>
      <c r="E14" s="32"/>
      <c r="F14" s="32"/>
      <c r="G14" s="32"/>
      <c r="H14" s="32"/>
      <c r="I14" s="27" t="s">
        <v>25</v>
      </c>
      <c r="J14" s="25" t="str">
        <f>IF('Rekapitulace stavby'!AN10="","",'Rekapitulace stavby'!AN10)</f>
        <v/>
      </c>
      <c r="K14" s="32"/>
      <c r="L14" s="42"/>
      <c r="S14" s="32"/>
      <c r="T14" s="32"/>
      <c r="U14" s="32"/>
      <c r="V14" s="32"/>
      <c r="W14" s="32"/>
      <c r="X14" s="32"/>
      <c r="Y14" s="32"/>
      <c r="Z14" s="32"/>
      <c r="AA14" s="32"/>
      <c r="AB14" s="32"/>
      <c r="AC14" s="32"/>
      <c r="AD14" s="32"/>
      <c r="AE14" s="32"/>
    </row>
    <row r="15" spans="1:46" s="2" customFormat="1" ht="18" customHeight="1">
      <c r="A15" s="32"/>
      <c r="B15" s="33"/>
      <c r="C15" s="32"/>
      <c r="D15" s="32"/>
      <c r="E15" s="25" t="str">
        <f>IF('Rekapitulace stavby'!E11="","",'Rekapitulace stavby'!E11)</f>
        <v xml:space="preserve"> </v>
      </c>
      <c r="F15" s="32"/>
      <c r="G15" s="32"/>
      <c r="H15" s="32"/>
      <c r="I15" s="27" t="s">
        <v>27</v>
      </c>
      <c r="J15" s="25" t="str">
        <f>IF('Rekapitulace stavby'!AN11="","",'Rekapitulace stavby'!AN11)</f>
        <v/>
      </c>
      <c r="K15" s="32"/>
      <c r="L15" s="42"/>
      <c r="S15" s="32"/>
      <c r="T15" s="32"/>
      <c r="U15" s="32"/>
      <c r="V15" s="32"/>
      <c r="W15" s="32"/>
      <c r="X15" s="32"/>
      <c r="Y15" s="32"/>
      <c r="Z15" s="32"/>
      <c r="AA15" s="32"/>
      <c r="AB15" s="32"/>
      <c r="AC15" s="32"/>
      <c r="AD15" s="32"/>
      <c r="AE15" s="32"/>
    </row>
    <row r="16" spans="1:46" s="2" customFormat="1" ht="7" customHeight="1">
      <c r="A16" s="32"/>
      <c r="B16" s="33"/>
      <c r="C16" s="32"/>
      <c r="D16" s="32"/>
      <c r="E16" s="32"/>
      <c r="F16" s="32"/>
      <c r="G16" s="32"/>
      <c r="H16" s="32"/>
      <c r="I16" s="32"/>
      <c r="J16" s="32"/>
      <c r="K16" s="32"/>
      <c r="L16" s="42"/>
      <c r="S16" s="32"/>
      <c r="T16" s="32"/>
      <c r="U16" s="32"/>
      <c r="V16" s="32"/>
      <c r="W16" s="32"/>
      <c r="X16" s="32"/>
      <c r="Y16" s="32"/>
      <c r="Z16" s="32"/>
      <c r="AA16" s="32"/>
      <c r="AB16" s="32"/>
      <c r="AC16" s="32"/>
      <c r="AD16" s="32"/>
      <c r="AE16" s="32"/>
    </row>
    <row r="17" spans="1:31" s="2" customFormat="1" ht="12" customHeight="1">
      <c r="A17" s="32"/>
      <c r="B17" s="33"/>
      <c r="C17" s="32"/>
      <c r="D17" s="27" t="s">
        <v>28</v>
      </c>
      <c r="E17" s="32"/>
      <c r="F17" s="32"/>
      <c r="G17" s="32"/>
      <c r="H17" s="32"/>
      <c r="I17" s="27" t="s">
        <v>25</v>
      </c>
      <c r="J17" s="28" t="str">
        <f>'Rekapitulace stavby'!AN13</f>
        <v>Vyplň údaj</v>
      </c>
      <c r="K17" s="32"/>
      <c r="L17" s="42"/>
      <c r="S17" s="32"/>
      <c r="T17" s="32"/>
      <c r="U17" s="32"/>
      <c r="V17" s="32"/>
      <c r="W17" s="32"/>
      <c r="X17" s="32"/>
      <c r="Y17" s="32"/>
      <c r="Z17" s="32"/>
      <c r="AA17" s="32"/>
      <c r="AB17" s="32"/>
      <c r="AC17" s="32"/>
      <c r="AD17" s="32"/>
      <c r="AE17" s="32"/>
    </row>
    <row r="18" spans="1:31" s="2" customFormat="1" ht="18" customHeight="1">
      <c r="A18" s="32"/>
      <c r="B18" s="33"/>
      <c r="C18" s="32"/>
      <c r="D18" s="32"/>
      <c r="E18" s="301" t="str">
        <f>'Rekapitulace stavby'!E14</f>
        <v>Vyplň údaj</v>
      </c>
      <c r="F18" s="271"/>
      <c r="G18" s="271"/>
      <c r="H18" s="271"/>
      <c r="I18" s="27" t="s">
        <v>27</v>
      </c>
      <c r="J18" s="28" t="str">
        <f>'Rekapitulace stavby'!AN14</f>
        <v>Vyplň údaj</v>
      </c>
      <c r="K18" s="32"/>
      <c r="L18" s="42"/>
      <c r="S18" s="32"/>
      <c r="T18" s="32"/>
      <c r="U18" s="32"/>
      <c r="V18" s="32"/>
      <c r="W18" s="32"/>
      <c r="X18" s="32"/>
      <c r="Y18" s="32"/>
      <c r="Z18" s="32"/>
      <c r="AA18" s="32"/>
      <c r="AB18" s="32"/>
      <c r="AC18" s="32"/>
      <c r="AD18" s="32"/>
      <c r="AE18" s="32"/>
    </row>
    <row r="19" spans="1:31" s="2" customFormat="1" ht="7" customHeight="1">
      <c r="A19" s="32"/>
      <c r="B19" s="33"/>
      <c r="C19" s="32"/>
      <c r="D19" s="32"/>
      <c r="E19" s="32"/>
      <c r="F19" s="32"/>
      <c r="G19" s="32"/>
      <c r="H19" s="32"/>
      <c r="I19" s="32"/>
      <c r="J19" s="32"/>
      <c r="K19" s="32"/>
      <c r="L19" s="42"/>
      <c r="S19" s="32"/>
      <c r="T19" s="32"/>
      <c r="U19" s="32"/>
      <c r="V19" s="32"/>
      <c r="W19" s="32"/>
      <c r="X19" s="32"/>
      <c r="Y19" s="32"/>
      <c r="Z19" s="32"/>
      <c r="AA19" s="32"/>
      <c r="AB19" s="32"/>
      <c r="AC19" s="32"/>
      <c r="AD19" s="32"/>
      <c r="AE19" s="32"/>
    </row>
    <row r="20" spans="1:31" s="2" customFormat="1" ht="12" customHeight="1">
      <c r="A20" s="32"/>
      <c r="B20" s="33"/>
      <c r="C20" s="32"/>
      <c r="D20" s="27" t="s">
        <v>30</v>
      </c>
      <c r="E20" s="32"/>
      <c r="F20" s="32"/>
      <c r="G20" s="32"/>
      <c r="H20" s="32"/>
      <c r="I20" s="27" t="s">
        <v>25</v>
      </c>
      <c r="J20" s="25" t="s">
        <v>1</v>
      </c>
      <c r="K20" s="32"/>
      <c r="L20" s="42"/>
      <c r="S20" s="32"/>
      <c r="T20" s="32"/>
      <c r="U20" s="32"/>
      <c r="V20" s="32"/>
      <c r="W20" s="32"/>
      <c r="X20" s="32"/>
      <c r="Y20" s="32"/>
      <c r="Z20" s="32"/>
      <c r="AA20" s="32"/>
      <c r="AB20" s="32"/>
      <c r="AC20" s="32"/>
      <c r="AD20" s="32"/>
      <c r="AE20" s="32"/>
    </row>
    <row r="21" spans="1:31" s="2" customFormat="1" ht="18" customHeight="1">
      <c r="A21" s="32"/>
      <c r="B21" s="33"/>
      <c r="C21" s="32"/>
      <c r="D21" s="32"/>
      <c r="E21" s="25" t="s">
        <v>31</v>
      </c>
      <c r="F21" s="32"/>
      <c r="G21" s="32"/>
      <c r="H21" s="32"/>
      <c r="I21" s="27" t="s">
        <v>27</v>
      </c>
      <c r="J21" s="25" t="s">
        <v>1</v>
      </c>
      <c r="K21" s="32"/>
      <c r="L21" s="42"/>
      <c r="S21" s="32"/>
      <c r="T21" s="32"/>
      <c r="U21" s="32"/>
      <c r="V21" s="32"/>
      <c r="W21" s="32"/>
      <c r="X21" s="32"/>
      <c r="Y21" s="32"/>
      <c r="Z21" s="32"/>
      <c r="AA21" s="32"/>
      <c r="AB21" s="32"/>
      <c r="AC21" s="32"/>
      <c r="AD21" s="32"/>
      <c r="AE21" s="32"/>
    </row>
    <row r="22" spans="1:31" s="2" customFormat="1" ht="7" customHeight="1">
      <c r="A22" s="32"/>
      <c r="B22" s="33"/>
      <c r="C22" s="32"/>
      <c r="D22" s="32"/>
      <c r="E22" s="32"/>
      <c r="F22" s="32"/>
      <c r="G22" s="32"/>
      <c r="H22" s="32"/>
      <c r="I22" s="32"/>
      <c r="J22" s="32"/>
      <c r="K22" s="32"/>
      <c r="L22" s="42"/>
      <c r="S22" s="32"/>
      <c r="T22" s="32"/>
      <c r="U22" s="32"/>
      <c r="V22" s="32"/>
      <c r="W22" s="32"/>
      <c r="X22" s="32"/>
      <c r="Y22" s="32"/>
      <c r="Z22" s="32"/>
      <c r="AA22" s="32"/>
      <c r="AB22" s="32"/>
      <c r="AC22" s="32"/>
      <c r="AD22" s="32"/>
      <c r="AE22" s="32"/>
    </row>
    <row r="23" spans="1:31" s="2" customFormat="1" ht="12" customHeight="1">
      <c r="A23" s="32"/>
      <c r="B23" s="33"/>
      <c r="C23" s="32"/>
      <c r="D23" s="27" t="s">
        <v>33</v>
      </c>
      <c r="E23" s="32"/>
      <c r="F23" s="32"/>
      <c r="G23" s="32"/>
      <c r="H23" s="32"/>
      <c r="I23" s="27" t="s">
        <v>25</v>
      </c>
      <c r="J23" s="25" t="s">
        <v>1</v>
      </c>
      <c r="K23" s="32"/>
      <c r="L23" s="42"/>
      <c r="S23" s="32"/>
      <c r="T23" s="32"/>
      <c r="U23" s="32"/>
      <c r="V23" s="32"/>
      <c r="W23" s="32"/>
      <c r="X23" s="32"/>
      <c r="Y23" s="32"/>
      <c r="Z23" s="32"/>
      <c r="AA23" s="32"/>
      <c r="AB23" s="32"/>
      <c r="AC23" s="32"/>
      <c r="AD23" s="32"/>
      <c r="AE23" s="32"/>
    </row>
    <row r="24" spans="1:31" s="2" customFormat="1" ht="18" customHeight="1">
      <c r="A24" s="32"/>
      <c r="B24" s="33"/>
      <c r="C24" s="32"/>
      <c r="D24" s="32"/>
      <c r="E24" s="25" t="s">
        <v>34</v>
      </c>
      <c r="F24" s="32"/>
      <c r="G24" s="32"/>
      <c r="H24" s="32"/>
      <c r="I24" s="27" t="s">
        <v>27</v>
      </c>
      <c r="J24" s="25" t="s">
        <v>1</v>
      </c>
      <c r="K24" s="32"/>
      <c r="L24" s="42"/>
      <c r="S24" s="32"/>
      <c r="T24" s="32"/>
      <c r="U24" s="32"/>
      <c r="V24" s="32"/>
      <c r="W24" s="32"/>
      <c r="X24" s="32"/>
      <c r="Y24" s="32"/>
      <c r="Z24" s="32"/>
      <c r="AA24" s="32"/>
      <c r="AB24" s="32"/>
      <c r="AC24" s="32"/>
      <c r="AD24" s="32"/>
      <c r="AE24" s="32"/>
    </row>
    <row r="25" spans="1:31" s="2" customFormat="1" ht="7" customHeight="1">
      <c r="A25" s="32"/>
      <c r="B25" s="33"/>
      <c r="C25" s="32"/>
      <c r="D25" s="32"/>
      <c r="E25" s="32"/>
      <c r="F25" s="32"/>
      <c r="G25" s="32"/>
      <c r="H25" s="32"/>
      <c r="I25" s="32"/>
      <c r="J25" s="32"/>
      <c r="K25" s="32"/>
      <c r="L25" s="42"/>
      <c r="S25" s="32"/>
      <c r="T25" s="32"/>
      <c r="U25" s="32"/>
      <c r="V25" s="32"/>
      <c r="W25" s="32"/>
      <c r="X25" s="32"/>
      <c r="Y25" s="32"/>
      <c r="Z25" s="32"/>
      <c r="AA25" s="32"/>
      <c r="AB25" s="32"/>
      <c r="AC25" s="32"/>
      <c r="AD25" s="32"/>
      <c r="AE25" s="32"/>
    </row>
    <row r="26" spans="1:31" s="2" customFormat="1" ht="12" customHeight="1">
      <c r="A26" s="32"/>
      <c r="B26" s="33"/>
      <c r="C26" s="32"/>
      <c r="D26" s="27" t="s">
        <v>35</v>
      </c>
      <c r="E26" s="32"/>
      <c r="F26" s="32"/>
      <c r="G26" s="32"/>
      <c r="H26" s="32"/>
      <c r="I26" s="32"/>
      <c r="J26" s="32"/>
      <c r="K26" s="32"/>
      <c r="L26" s="42"/>
      <c r="S26" s="32"/>
      <c r="T26" s="32"/>
      <c r="U26" s="32"/>
      <c r="V26" s="32"/>
      <c r="W26" s="32"/>
      <c r="X26" s="32"/>
      <c r="Y26" s="32"/>
      <c r="Z26" s="32"/>
      <c r="AA26" s="32"/>
      <c r="AB26" s="32"/>
      <c r="AC26" s="32"/>
      <c r="AD26" s="32"/>
      <c r="AE26" s="32"/>
    </row>
    <row r="27" spans="1:31" s="8" customFormat="1" ht="16.5" customHeight="1">
      <c r="A27" s="90"/>
      <c r="B27" s="91"/>
      <c r="C27" s="90"/>
      <c r="D27" s="90"/>
      <c r="E27" s="275" t="s">
        <v>1</v>
      </c>
      <c r="F27" s="275"/>
      <c r="G27" s="275"/>
      <c r="H27" s="275"/>
      <c r="I27" s="90"/>
      <c r="J27" s="90"/>
      <c r="K27" s="90"/>
      <c r="L27" s="92"/>
      <c r="S27" s="90"/>
      <c r="T27" s="90"/>
      <c r="U27" s="90"/>
      <c r="V27" s="90"/>
      <c r="W27" s="90"/>
      <c r="X27" s="90"/>
      <c r="Y27" s="90"/>
      <c r="Z27" s="90"/>
      <c r="AA27" s="90"/>
      <c r="AB27" s="90"/>
      <c r="AC27" s="90"/>
      <c r="AD27" s="90"/>
      <c r="AE27" s="90"/>
    </row>
    <row r="28" spans="1:31" s="2" customFormat="1" ht="7" customHeight="1">
      <c r="A28" s="32"/>
      <c r="B28" s="33"/>
      <c r="C28" s="32"/>
      <c r="D28" s="32"/>
      <c r="E28" s="32"/>
      <c r="F28" s="32"/>
      <c r="G28" s="32"/>
      <c r="H28" s="32"/>
      <c r="I28" s="32"/>
      <c r="J28" s="32"/>
      <c r="K28" s="32"/>
      <c r="L28" s="42"/>
      <c r="S28" s="32"/>
      <c r="T28" s="32"/>
      <c r="U28" s="32"/>
      <c r="V28" s="32"/>
      <c r="W28" s="32"/>
      <c r="X28" s="32"/>
      <c r="Y28" s="32"/>
      <c r="Z28" s="32"/>
      <c r="AA28" s="32"/>
      <c r="AB28" s="32"/>
      <c r="AC28" s="32"/>
      <c r="AD28" s="32"/>
      <c r="AE28" s="32"/>
    </row>
    <row r="29" spans="1:31" s="2" customFormat="1" ht="7" customHeight="1">
      <c r="A29" s="32"/>
      <c r="B29" s="33"/>
      <c r="C29" s="32"/>
      <c r="D29" s="66"/>
      <c r="E29" s="66"/>
      <c r="F29" s="66"/>
      <c r="G29" s="66"/>
      <c r="H29" s="66"/>
      <c r="I29" s="66"/>
      <c r="J29" s="66"/>
      <c r="K29" s="66"/>
      <c r="L29" s="42"/>
      <c r="S29" s="32"/>
      <c r="T29" s="32"/>
      <c r="U29" s="32"/>
      <c r="V29" s="32"/>
      <c r="W29" s="32"/>
      <c r="X29" s="32"/>
      <c r="Y29" s="32"/>
      <c r="Z29" s="32"/>
      <c r="AA29" s="32"/>
      <c r="AB29" s="32"/>
      <c r="AC29" s="32"/>
      <c r="AD29" s="32"/>
      <c r="AE29" s="32"/>
    </row>
    <row r="30" spans="1:31" s="2" customFormat="1" ht="25.4" customHeight="1">
      <c r="A30" s="32"/>
      <c r="B30" s="33"/>
      <c r="C30" s="32"/>
      <c r="D30" s="93" t="s">
        <v>36</v>
      </c>
      <c r="E30" s="32"/>
      <c r="F30" s="32"/>
      <c r="G30" s="32"/>
      <c r="H30" s="32"/>
      <c r="I30" s="32"/>
      <c r="J30" s="71">
        <f>ROUND(J127, 2)</f>
        <v>0</v>
      </c>
      <c r="K30" s="32"/>
      <c r="L30" s="42"/>
      <c r="S30" s="32"/>
      <c r="T30" s="32"/>
      <c r="U30" s="32"/>
      <c r="V30" s="32"/>
      <c r="W30" s="32"/>
      <c r="X30" s="32"/>
      <c r="Y30" s="32"/>
      <c r="Z30" s="32"/>
      <c r="AA30" s="32"/>
      <c r="AB30" s="32"/>
      <c r="AC30" s="32"/>
      <c r="AD30" s="32"/>
      <c r="AE30" s="32"/>
    </row>
    <row r="31" spans="1:31" s="2" customFormat="1" ht="7" customHeight="1">
      <c r="A31" s="32"/>
      <c r="B31" s="33"/>
      <c r="C31" s="32"/>
      <c r="D31" s="66"/>
      <c r="E31" s="66"/>
      <c r="F31" s="66"/>
      <c r="G31" s="66"/>
      <c r="H31" s="66"/>
      <c r="I31" s="66"/>
      <c r="J31" s="66"/>
      <c r="K31" s="66"/>
      <c r="L31" s="42"/>
      <c r="S31" s="32"/>
      <c r="T31" s="32"/>
      <c r="U31" s="32"/>
      <c r="V31" s="32"/>
      <c r="W31" s="32"/>
      <c r="X31" s="32"/>
      <c r="Y31" s="32"/>
      <c r="Z31" s="32"/>
      <c r="AA31" s="32"/>
      <c r="AB31" s="32"/>
      <c r="AC31" s="32"/>
      <c r="AD31" s="32"/>
      <c r="AE31" s="32"/>
    </row>
    <row r="32" spans="1:31" s="2" customFormat="1" ht="14.5" customHeight="1">
      <c r="A32" s="32"/>
      <c r="B32" s="33"/>
      <c r="C32" s="32"/>
      <c r="D32" s="32"/>
      <c r="E32" s="32"/>
      <c r="F32" s="36" t="s">
        <v>38</v>
      </c>
      <c r="G32" s="32"/>
      <c r="H32" s="32"/>
      <c r="I32" s="36" t="s">
        <v>37</v>
      </c>
      <c r="J32" s="36" t="s">
        <v>39</v>
      </c>
      <c r="K32" s="32"/>
      <c r="L32" s="42"/>
      <c r="S32" s="32"/>
      <c r="T32" s="32"/>
      <c r="U32" s="32"/>
      <c r="V32" s="32"/>
      <c r="W32" s="32"/>
      <c r="X32" s="32"/>
      <c r="Y32" s="32"/>
      <c r="Z32" s="32"/>
      <c r="AA32" s="32"/>
      <c r="AB32" s="32"/>
      <c r="AC32" s="32"/>
      <c r="AD32" s="32"/>
      <c r="AE32" s="32"/>
    </row>
    <row r="33" spans="1:31" s="2" customFormat="1" ht="14.5" customHeight="1">
      <c r="A33" s="32"/>
      <c r="B33" s="33"/>
      <c r="C33" s="32"/>
      <c r="D33" s="94" t="s">
        <v>40</v>
      </c>
      <c r="E33" s="27" t="s">
        <v>41</v>
      </c>
      <c r="F33" s="95">
        <f>ROUND((SUM(BE127:BE180)),  2)</f>
        <v>0</v>
      </c>
      <c r="G33" s="32"/>
      <c r="H33" s="32"/>
      <c r="I33" s="96">
        <v>0.21</v>
      </c>
      <c r="J33" s="95">
        <f>ROUND(((SUM(BE127:BE180))*I33),  2)</f>
        <v>0</v>
      </c>
      <c r="K33" s="32"/>
      <c r="L33" s="42"/>
      <c r="S33" s="32"/>
      <c r="T33" s="32"/>
      <c r="U33" s="32"/>
      <c r="V33" s="32"/>
      <c r="W33" s="32"/>
      <c r="X33" s="32"/>
      <c r="Y33" s="32"/>
      <c r="Z33" s="32"/>
      <c r="AA33" s="32"/>
      <c r="AB33" s="32"/>
      <c r="AC33" s="32"/>
      <c r="AD33" s="32"/>
      <c r="AE33" s="32"/>
    </row>
    <row r="34" spans="1:31" s="2" customFormat="1" ht="14.5" customHeight="1">
      <c r="A34" s="32"/>
      <c r="B34" s="33"/>
      <c r="C34" s="32"/>
      <c r="D34" s="32"/>
      <c r="E34" s="27" t="s">
        <v>42</v>
      </c>
      <c r="F34" s="95">
        <f>ROUND((SUM(BF127:BF180)),  2)</f>
        <v>0</v>
      </c>
      <c r="G34" s="32"/>
      <c r="H34" s="32"/>
      <c r="I34" s="96">
        <v>0.12</v>
      </c>
      <c r="J34" s="95">
        <f>ROUND(((SUM(BF127:BF180))*I34),  2)</f>
        <v>0</v>
      </c>
      <c r="K34" s="32"/>
      <c r="L34" s="42"/>
      <c r="S34" s="32"/>
      <c r="T34" s="32"/>
      <c r="U34" s="32"/>
      <c r="V34" s="32"/>
      <c r="W34" s="32"/>
      <c r="X34" s="32"/>
      <c r="Y34" s="32"/>
      <c r="Z34" s="32"/>
      <c r="AA34" s="32"/>
      <c r="AB34" s="32"/>
      <c r="AC34" s="32"/>
      <c r="AD34" s="32"/>
      <c r="AE34" s="32"/>
    </row>
    <row r="35" spans="1:31" s="2" customFormat="1" ht="14.5" hidden="1" customHeight="1">
      <c r="A35" s="32"/>
      <c r="B35" s="33"/>
      <c r="C35" s="32"/>
      <c r="D35" s="32"/>
      <c r="E35" s="27" t="s">
        <v>43</v>
      </c>
      <c r="F35" s="95">
        <f>ROUND((SUM(BG127:BG180)),  2)</f>
        <v>0</v>
      </c>
      <c r="G35" s="32"/>
      <c r="H35" s="32"/>
      <c r="I35" s="96">
        <v>0.21</v>
      </c>
      <c r="J35" s="95">
        <f>0</f>
        <v>0</v>
      </c>
      <c r="K35" s="32"/>
      <c r="L35" s="42"/>
      <c r="S35" s="32"/>
      <c r="T35" s="32"/>
      <c r="U35" s="32"/>
      <c r="V35" s="32"/>
      <c r="W35" s="32"/>
      <c r="X35" s="32"/>
      <c r="Y35" s="32"/>
      <c r="Z35" s="32"/>
      <c r="AA35" s="32"/>
      <c r="AB35" s="32"/>
      <c r="AC35" s="32"/>
      <c r="AD35" s="32"/>
      <c r="AE35" s="32"/>
    </row>
    <row r="36" spans="1:31" s="2" customFormat="1" ht="14.5" hidden="1" customHeight="1">
      <c r="A36" s="32"/>
      <c r="B36" s="33"/>
      <c r="C36" s="32"/>
      <c r="D36" s="32"/>
      <c r="E36" s="27" t="s">
        <v>44</v>
      </c>
      <c r="F36" s="95">
        <f>ROUND((SUM(BH127:BH180)),  2)</f>
        <v>0</v>
      </c>
      <c r="G36" s="32"/>
      <c r="H36" s="32"/>
      <c r="I36" s="96">
        <v>0.12</v>
      </c>
      <c r="J36" s="95">
        <f>0</f>
        <v>0</v>
      </c>
      <c r="K36" s="32"/>
      <c r="L36" s="42"/>
      <c r="S36" s="32"/>
      <c r="T36" s="32"/>
      <c r="U36" s="32"/>
      <c r="V36" s="32"/>
      <c r="W36" s="32"/>
      <c r="X36" s="32"/>
      <c r="Y36" s="32"/>
      <c r="Z36" s="32"/>
      <c r="AA36" s="32"/>
      <c r="AB36" s="32"/>
      <c r="AC36" s="32"/>
      <c r="AD36" s="32"/>
      <c r="AE36" s="32"/>
    </row>
    <row r="37" spans="1:31" s="2" customFormat="1" ht="14.5" hidden="1" customHeight="1">
      <c r="A37" s="32"/>
      <c r="B37" s="33"/>
      <c r="C37" s="32"/>
      <c r="D37" s="32"/>
      <c r="E37" s="27" t="s">
        <v>45</v>
      </c>
      <c r="F37" s="95">
        <f>ROUND((SUM(BI127:BI180)),  2)</f>
        <v>0</v>
      </c>
      <c r="G37" s="32"/>
      <c r="H37" s="32"/>
      <c r="I37" s="96">
        <v>0</v>
      </c>
      <c r="J37" s="95">
        <f>0</f>
        <v>0</v>
      </c>
      <c r="K37" s="32"/>
      <c r="L37" s="42"/>
      <c r="S37" s="32"/>
      <c r="T37" s="32"/>
      <c r="U37" s="32"/>
      <c r="V37" s="32"/>
      <c r="W37" s="32"/>
      <c r="X37" s="32"/>
      <c r="Y37" s="32"/>
      <c r="Z37" s="32"/>
      <c r="AA37" s="32"/>
      <c r="AB37" s="32"/>
      <c r="AC37" s="32"/>
      <c r="AD37" s="32"/>
      <c r="AE37" s="32"/>
    </row>
    <row r="38" spans="1:31" s="2" customFormat="1" ht="7" customHeight="1">
      <c r="A38" s="32"/>
      <c r="B38" s="33"/>
      <c r="C38" s="32"/>
      <c r="D38" s="32"/>
      <c r="E38" s="32"/>
      <c r="F38" s="32"/>
      <c r="G38" s="32"/>
      <c r="H38" s="32"/>
      <c r="I38" s="32"/>
      <c r="J38" s="32"/>
      <c r="K38" s="32"/>
      <c r="L38" s="42"/>
      <c r="S38" s="32"/>
      <c r="T38" s="32"/>
      <c r="U38" s="32"/>
      <c r="V38" s="32"/>
      <c r="W38" s="32"/>
      <c r="X38" s="32"/>
      <c r="Y38" s="32"/>
      <c r="Z38" s="32"/>
      <c r="AA38" s="32"/>
      <c r="AB38" s="32"/>
      <c r="AC38" s="32"/>
      <c r="AD38" s="32"/>
      <c r="AE38" s="32"/>
    </row>
    <row r="39" spans="1:31" s="2" customFormat="1" ht="25.4" customHeight="1">
      <c r="A39" s="32"/>
      <c r="B39" s="33"/>
      <c r="C39" s="97"/>
      <c r="D39" s="98" t="s">
        <v>46</v>
      </c>
      <c r="E39" s="60"/>
      <c r="F39" s="60"/>
      <c r="G39" s="99" t="s">
        <v>47</v>
      </c>
      <c r="H39" s="100" t="s">
        <v>48</v>
      </c>
      <c r="I39" s="60"/>
      <c r="J39" s="101">
        <f>SUM(J30:J37)</f>
        <v>0</v>
      </c>
      <c r="K39" s="102"/>
      <c r="L39" s="42"/>
      <c r="S39" s="32"/>
      <c r="T39" s="32"/>
      <c r="U39" s="32"/>
      <c r="V39" s="32"/>
      <c r="W39" s="32"/>
      <c r="X39" s="32"/>
      <c r="Y39" s="32"/>
      <c r="Z39" s="32"/>
      <c r="AA39" s="32"/>
      <c r="AB39" s="32"/>
      <c r="AC39" s="32"/>
      <c r="AD39" s="32"/>
      <c r="AE39" s="32"/>
    </row>
    <row r="40" spans="1:31" s="2" customFormat="1" ht="14.5" customHeight="1">
      <c r="A40" s="32"/>
      <c r="B40" s="33"/>
      <c r="C40" s="32"/>
      <c r="D40" s="32"/>
      <c r="E40" s="32"/>
      <c r="F40" s="32"/>
      <c r="G40" s="32"/>
      <c r="H40" s="32"/>
      <c r="I40" s="32"/>
      <c r="J40" s="32"/>
      <c r="K40" s="32"/>
      <c r="L40" s="42"/>
      <c r="S40" s="32"/>
      <c r="T40" s="32"/>
      <c r="U40" s="32"/>
      <c r="V40" s="32"/>
      <c r="W40" s="32"/>
      <c r="X40" s="32"/>
      <c r="Y40" s="32"/>
      <c r="Z40" s="32"/>
      <c r="AA40" s="32"/>
      <c r="AB40" s="32"/>
      <c r="AC40" s="32"/>
      <c r="AD40" s="32"/>
      <c r="AE40" s="32"/>
    </row>
    <row r="41" spans="1:31" s="1" customFormat="1" ht="14.5" customHeight="1">
      <c r="B41" s="20"/>
      <c r="L41" s="20"/>
    </row>
    <row r="42" spans="1:31" s="1" customFormat="1" ht="14.5" customHeight="1">
      <c r="B42" s="20"/>
      <c r="L42" s="20"/>
    </row>
    <row r="43" spans="1:31" s="1" customFormat="1" ht="14.5" customHeight="1">
      <c r="B43" s="20"/>
      <c r="L43" s="20"/>
    </row>
    <row r="44" spans="1:31" s="1" customFormat="1" ht="14.5" customHeight="1">
      <c r="B44" s="20"/>
      <c r="L44" s="20"/>
    </row>
    <row r="45" spans="1:31" s="1" customFormat="1" ht="14.5" customHeight="1">
      <c r="B45" s="20"/>
      <c r="L45" s="20"/>
    </row>
    <row r="46" spans="1:31" s="1" customFormat="1" ht="14.5" customHeight="1">
      <c r="B46" s="20"/>
      <c r="L46" s="20"/>
    </row>
    <row r="47" spans="1:31" s="1" customFormat="1" ht="14.5" customHeight="1">
      <c r="B47" s="20"/>
      <c r="L47" s="20"/>
    </row>
    <row r="48" spans="1:31" s="1" customFormat="1" ht="14.5" customHeight="1">
      <c r="B48" s="20"/>
      <c r="L48" s="20"/>
    </row>
    <row r="49" spans="1:31" s="1" customFormat="1" ht="14.5" customHeight="1">
      <c r="B49" s="20"/>
      <c r="L49" s="20"/>
    </row>
    <row r="50" spans="1:31" s="2" customFormat="1" ht="14.5" customHeight="1">
      <c r="B50" s="42"/>
      <c r="D50" s="43" t="s">
        <v>49</v>
      </c>
      <c r="E50" s="44"/>
      <c r="F50" s="44"/>
      <c r="G50" s="43" t="s">
        <v>50</v>
      </c>
      <c r="H50" s="44"/>
      <c r="I50" s="44"/>
      <c r="J50" s="44"/>
      <c r="K50" s="44"/>
      <c r="L50" s="42"/>
    </row>
    <row r="51" spans="1:31">
      <c r="B51" s="20"/>
      <c r="L51" s="20"/>
    </row>
    <row r="52" spans="1:31">
      <c r="B52" s="20"/>
      <c r="L52" s="20"/>
    </row>
    <row r="53" spans="1:31">
      <c r="B53" s="20"/>
      <c r="L53" s="20"/>
    </row>
    <row r="54" spans="1:31">
      <c r="B54" s="20"/>
      <c r="L54" s="20"/>
    </row>
    <row r="55" spans="1:31">
      <c r="B55" s="20"/>
      <c r="L55" s="20"/>
    </row>
    <row r="56" spans="1:31">
      <c r="B56" s="20"/>
      <c r="L56" s="20"/>
    </row>
    <row r="57" spans="1:31">
      <c r="B57" s="20"/>
      <c r="L57" s="20"/>
    </row>
    <row r="58" spans="1:31">
      <c r="B58" s="20"/>
      <c r="L58" s="20"/>
    </row>
    <row r="59" spans="1:31">
      <c r="B59" s="20"/>
      <c r="L59" s="20"/>
    </row>
    <row r="60" spans="1:31">
      <c r="B60" s="20"/>
      <c r="L60" s="20"/>
    </row>
    <row r="61" spans="1:31" s="2" customFormat="1" ht="12.5">
      <c r="A61" s="32"/>
      <c r="B61" s="33"/>
      <c r="C61" s="32"/>
      <c r="D61" s="45" t="s">
        <v>51</v>
      </c>
      <c r="E61" s="35"/>
      <c r="F61" s="103" t="s">
        <v>52</v>
      </c>
      <c r="G61" s="45" t="s">
        <v>51</v>
      </c>
      <c r="H61" s="35"/>
      <c r="I61" s="35"/>
      <c r="J61" s="104" t="s">
        <v>52</v>
      </c>
      <c r="K61" s="35"/>
      <c r="L61" s="42"/>
      <c r="S61" s="32"/>
      <c r="T61" s="32"/>
      <c r="U61" s="32"/>
      <c r="V61" s="32"/>
      <c r="W61" s="32"/>
      <c r="X61" s="32"/>
      <c r="Y61" s="32"/>
      <c r="Z61" s="32"/>
      <c r="AA61" s="32"/>
      <c r="AB61" s="32"/>
      <c r="AC61" s="32"/>
      <c r="AD61" s="32"/>
      <c r="AE61" s="32"/>
    </row>
    <row r="62" spans="1:31">
      <c r="B62" s="20"/>
      <c r="L62" s="20"/>
    </row>
    <row r="63" spans="1:31">
      <c r="B63" s="20"/>
      <c r="L63" s="20"/>
    </row>
    <row r="64" spans="1:31">
      <c r="B64" s="20"/>
      <c r="L64" s="20"/>
    </row>
    <row r="65" spans="1:31" s="2" customFormat="1" ht="13">
      <c r="A65" s="32"/>
      <c r="B65" s="33"/>
      <c r="C65" s="32"/>
      <c r="D65" s="43" t="s">
        <v>53</v>
      </c>
      <c r="E65" s="46"/>
      <c r="F65" s="46"/>
      <c r="G65" s="43" t="s">
        <v>54</v>
      </c>
      <c r="H65" s="46"/>
      <c r="I65" s="46"/>
      <c r="J65" s="46"/>
      <c r="K65" s="46"/>
      <c r="L65" s="42"/>
      <c r="S65" s="32"/>
      <c r="T65" s="32"/>
      <c r="U65" s="32"/>
      <c r="V65" s="32"/>
      <c r="W65" s="32"/>
      <c r="X65" s="32"/>
      <c r="Y65" s="32"/>
      <c r="Z65" s="32"/>
      <c r="AA65" s="32"/>
      <c r="AB65" s="32"/>
      <c r="AC65" s="32"/>
      <c r="AD65" s="32"/>
      <c r="AE65" s="32"/>
    </row>
    <row r="66" spans="1:31">
      <c r="B66" s="20"/>
      <c r="L66" s="20"/>
    </row>
    <row r="67" spans="1:31">
      <c r="B67" s="20"/>
      <c r="L67" s="20"/>
    </row>
    <row r="68" spans="1:31">
      <c r="B68" s="20"/>
      <c r="L68" s="20"/>
    </row>
    <row r="69" spans="1:31">
      <c r="B69" s="20"/>
      <c r="L69" s="20"/>
    </row>
    <row r="70" spans="1:31">
      <c r="B70" s="20"/>
      <c r="L70" s="20"/>
    </row>
    <row r="71" spans="1:31">
      <c r="B71" s="20"/>
      <c r="L71" s="20"/>
    </row>
    <row r="72" spans="1:31">
      <c r="B72" s="20"/>
      <c r="L72" s="20"/>
    </row>
    <row r="73" spans="1:31">
      <c r="B73" s="20"/>
      <c r="L73" s="20"/>
    </row>
    <row r="74" spans="1:31">
      <c r="B74" s="20"/>
      <c r="L74" s="20"/>
    </row>
    <row r="75" spans="1:31">
      <c r="B75" s="20"/>
      <c r="L75" s="20"/>
    </row>
    <row r="76" spans="1:31" s="2" customFormat="1" ht="12.5">
      <c r="A76" s="32"/>
      <c r="B76" s="33"/>
      <c r="C76" s="32"/>
      <c r="D76" s="45" t="s">
        <v>51</v>
      </c>
      <c r="E76" s="35"/>
      <c r="F76" s="103" t="s">
        <v>52</v>
      </c>
      <c r="G76" s="45" t="s">
        <v>51</v>
      </c>
      <c r="H76" s="35"/>
      <c r="I76" s="35"/>
      <c r="J76" s="104" t="s">
        <v>52</v>
      </c>
      <c r="K76" s="35"/>
      <c r="L76" s="42"/>
      <c r="S76" s="32"/>
      <c r="T76" s="32"/>
      <c r="U76" s="32"/>
      <c r="V76" s="32"/>
      <c r="W76" s="32"/>
      <c r="X76" s="32"/>
      <c r="Y76" s="32"/>
      <c r="Z76" s="32"/>
      <c r="AA76" s="32"/>
      <c r="AB76" s="32"/>
      <c r="AC76" s="32"/>
      <c r="AD76" s="32"/>
      <c r="AE76" s="32"/>
    </row>
    <row r="77" spans="1:31" s="2" customFormat="1" ht="14.5" customHeight="1">
      <c r="A77" s="32"/>
      <c r="B77" s="47"/>
      <c r="C77" s="48"/>
      <c r="D77" s="48"/>
      <c r="E77" s="48"/>
      <c r="F77" s="48"/>
      <c r="G77" s="48"/>
      <c r="H77" s="48"/>
      <c r="I77" s="48"/>
      <c r="J77" s="48"/>
      <c r="K77" s="48"/>
      <c r="L77" s="42"/>
      <c r="S77" s="32"/>
      <c r="T77" s="32"/>
      <c r="U77" s="32"/>
      <c r="V77" s="32"/>
      <c r="W77" s="32"/>
      <c r="X77" s="32"/>
      <c r="Y77" s="32"/>
      <c r="Z77" s="32"/>
      <c r="AA77" s="32"/>
      <c r="AB77" s="32"/>
      <c r="AC77" s="32"/>
      <c r="AD77" s="32"/>
      <c r="AE77" s="32"/>
    </row>
    <row r="81" spans="1:47" s="2" customFormat="1" ht="7" customHeight="1">
      <c r="A81" s="32"/>
      <c r="B81" s="49"/>
      <c r="C81" s="50"/>
      <c r="D81" s="50"/>
      <c r="E81" s="50"/>
      <c r="F81" s="50"/>
      <c r="G81" s="50"/>
      <c r="H81" s="50"/>
      <c r="I81" s="50"/>
      <c r="J81" s="50"/>
      <c r="K81" s="50"/>
      <c r="L81" s="42"/>
      <c r="S81" s="32"/>
      <c r="T81" s="32"/>
      <c r="U81" s="32"/>
      <c r="V81" s="32"/>
      <c r="W81" s="32"/>
      <c r="X81" s="32"/>
      <c r="Y81" s="32"/>
      <c r="Z81" s="32"/>
      <c r="AA81" s="32"/>
      <c r="AB81" s="32"/>
      <c r="AC81" s="32"/>
      <c r="AD81" s="32"/>
      <c r="AE81" s="32"/>
    </row>
    <row r="82" spans="1:47" s="2" customFormat="1" ht="25" customHeight="1">
      <c r="A82" s="32"/>
      <c r="B82" s="33"/>
      <c r="C82" s="21" t="s">
        <v>108</v>
      </c>
      <c r="D82" s="32"/>
      <c r="E82" s="32"/>
      <c r="F82" s="32"/>
      <c r="G82" s="32"/>
      <c r="H82" s="32"/>
      <c r="I82" s="32"/>
      <c r="J82" s="32"/>
      <c r="K82" s="32"/>
      <c r="L82" s="42"/>
      <c r="S82" s="32"/>
      <c r="T82" s="32"/>
      <c r="U82" s="32"/>
      <c r="V82" s="32"/>
      <c r="W82" s="32"/>
      <c r="X82" s="32"/>
      <c r="Y82" s="32"/>
      <c r="Z82" s="32"/>
      <c r="AA82" s="32"/>
      <c r="AB82" s="32"/>
      <c r="AC82" s="32"/>
      <c r="AD82" s="32"/>
      <c r="AE82" s="32"/>
    </row>
    <row r="83" spans="1:47" s="2" customFormat="1" ht="7" customHeight="1">
      <c r="A83" s="32"/>
      <c r="B83" s="33"/>
      <c r="C83" s="32"/>
      <c r="D83" s="32"/>
      <c r="E83" s="32"/>
      <c r="F83" s="32"/>
      <c r="G83" s="32"/>
      <c r="H83" s="32"/>
      <c r="I83" s="32"/>
      <c r="J83" s="32"/>
      <c r="K83" s="32"/>
      <c r="L83" s="42"/>
      <c r="S83" s="32"/>
      <c r="T83" s="32"/>
      <c r="U83" s="32"/>
      <c r="V83" s="32"/>
      <c r="W83" s="32"/>
      <c r="X83" s="32"/>
      <c r="Y83" s="32"/>
      <c r="Z83" s="32"/>
      <c r="AA83" s="32"/>
      <c r="AB83" s="32"/>
      <c r="AC83" s="32"/>
      <c r="AD83" s="32"/>
      <c r="AE83" s="32"/>
    </row>
    <row r="84" spans="1:47" s="2" customFormat="1" ht="12" customHeight="1">
      <c r="A84" s="32"/>
      <c r="B84" s="33"/>
      <c r="C84" s="27" t="s">
        <v>16</v>
      </c>
      <c r="D84" s="32"/>
      <c r="E84" s="32"/>
      <c r="F84" s="32"/>
      <c r="G84" s="32"/>
      <c r="H84" s="32"/>
      <c r="I84" s="32"/>
      <c r="J84" s="32"/>
      <c r="K84" s="32"/>
      <c r="L84" s="42"/>
      <c r="S84" s="32"/>
      <c r="T84" s="32"/>
      <c r="U84" s="32"/>
      <c r="V84" s="32"/>
      <c r="W84" s="32"/>
      <c r="X84" s="32"/>
      <c r="Y84" s="32"/>
      <c r="Z84" s="32"/>
      <c r="AA84" s="32"/>
      <c r="AB84" s="32"/>
      <c r="AC84" s="32"/>
      <c r="AD84" s="32"/>
      <c r="AE84" s="32"/>
    </row>
    <row r="85" spans="1:47" s="2" customFormat="1" ht="16.5" customHeight="1">
      <c r="A85" s="32"/>
      <c r="B85" s="33"/>
      <c r="C85" s="32"/>
      <c r="D85" s="32"/>
      <c r="E85" s="299" t="str">
        <f>E7</f>
        <v>KAPLE SV VÁCLAVA VONOKLASY Na Návsi, Vonoklasy</v>
      </c>
      <c r="F85" s="300"/>
      <c r="G85" s="300"/>
      <c r="H85" s="300"/>
      <c r="I85" s="32"/>
      <c r="J85" s="32"/>
      <c r="K85" s="32"/>
      <c r="L85" s="42"/>
      <c r="S85" s="32"/>
      <c r="T85" s="32"/>
      <c r="U85" s="32"/>
      <c r="V85" s="32"/>
      <c r="W85" s="32"/>
      <c r="X85" s="32"/>
      <c r="Y85" s="32"/>
      <c r="Z85" s="32"/>
      <c r="AA85" s="32"/>
      <c r="AB85" s="32"/>
      <c r="AC85" s="32"/>
      <c r="AD85" s="32"/>
      <c r="AE85" s="32"/>
    </row>
    <row r="86" spans="1:47" s="2" customFormat="1" ht="12" customHeight="1">
      <c r="A86" s="32"/>
      <c r="B86" s="33"/>
      <c r="C86" s="27" t="s">
        <v>106</v>
      </c>
      <c r="D86" s="32"/>
      <c r="E86" s="32"/>
      <c r="F86" s="32"/>
      <c r="G86" s="32"/>
      <c r="H86" s="32"/>
      <c r="I86" s="32"/>
      <c r="J86" s="32"/>
      <c r="K86" s="32"/>
      <c r="L86" s="42"/>
      <c r="S86" s="32"/>
      <c r="T86" s="32"/>
      <c r="U86" s="32"/>
      <c r="V86" s="32"/>
      <c r="W86" s="32"/>
      <c r="X86" s="32"/>
      <c r="Y86" s="32"/>
      <c r="Z86" s="32"/>
      <c r="AA86" s="32"/>
      <c r="AB86" s="32"/>
      <c r="AC86" s="32"/>
      <c r="AD86" s="32"/>
      <c r="AE86" s="32"/>
    </row>
    <row r="87" spans="1:47" s="2" customFormat="1" ht="16.5" customHeight="1">
      <c r="A87" s="32"/>
      <c r="B87" s="33"/>
      <c r="C87" s="32"/>
      <c r="D87" s="32"/>
      <c r="E87" s="281" t="str">
        <f>E9</f>
        <v>03 - Truhlářské konstrukce</v>
      </c>
      <c r="F87" s="298"/>
      <c r="G87" s="298"/>
      <c r="H87" s="298"/>
      <c r="I87" s="32"/>
      <c r="J87" s="32"/>
      <c r="K87" s="32"/>
      <c r="L87" s="42"/>
      <c r="S87" s="32"/>
      <c r="T87" s="32"/>
      <c r="U87" s="32"/>
      <c r="V87" s="32"/>
      <c r="W87" s="32"/>
      <c r="X87" s="32"/>
      <c r="Y87" s="32"/>
      <c r="Z87" s="32"/>
      <c r="AA87" s="32"/>
      <c r="AB87" s="32"/>
      <c r="AC87" s="32"/>
      <c r="AD87" s="32"/>
      <c r="AE87" s="32"/>
    </row>
    <row r="88" spans="1:47" s="2" customFormat="1" ht="7" customHeight="1">
      <c r="A88" s="32"/>
      <c r="B88" s="33"/>
      <c r="C88" s="32"/>
      <c r="D88" s="32"/>
      <c r="E88" s="32"/>
      <c r="F88" s="32"/>
      <c r="G88" s="32"/>
      <c r="H88" s="32"/>
      <c r="I88" s="32"/>
      <c r="J88" s="32"/>
      <c r="K88" s="32"/>
      <c r="L88" s="42"/>
      <c r="S88" s="32"/>
      <c r="T88" s="32"/>
      <c r="U88" s="32"/>
      <c r="V88" s="32"/>
      <c r="W88" s="32"/>
      <c r="X88" s="32"/>
      <c r="Y88" s="32"/>
      <c r="Z88" s="32"/>
      <c r="AA88" s="32"/>
      <c r="AB88" s="32"/>
      <c r="AC88" s="32"/>
      <c r="AD88" s="32"/>
      <c r="AE88" s="32"/>
    </row>
    <row r="89" spans="1:47" s="2" customFormat="1" ht="12" customHeight="1">
      <c r="A89" s="32"/>
      <c r="B89" s="33"/>
      <c r="C89" s="27" t="s">
        <v>20</v>
      </c>
      <c r="D89" s="32"/>
      <c r="E89" s="32"/>
      <c r="F89" s="25" t="str">
        <f>F12</f>
        <v>Vonoklasy</v>
      </c>
      <c r="G89" s="32"/>
      <c r="H89" s="32"/>
      <c r="I89" s="27" t="s">
        <v>22</v>
      </c>
      <c r="J89" s="55" t="str">
        <f>IF(J12="","",J12)</f>
        <v>20. 8. 2025</v>
      </c>
      <c r="K89" s="32"/>
      <c r="L89" s="42"/>
      <c r="S89" s="32"/>
      <c r="T89" s="32"/>
      <c r="U89" s="32"/>
      <c r="V89" s="32"/>
      <c r="W89" s="32"/>
      <c r="X89" s="32"/>
      <c r="Y89" s="32"/>
      <c r="Z89" s="32"/>
      <c r="AA89" s="32"/>
      <c r="AB89" s="32"/>
      <c r="AC89" s="32"/>
      <c r="AD89" s="32"/>
      <c r="AE89" s="32"/>
    </row>
    <row r="90" spans="1:47" s="2" customFormat="1" ht="7" customHeight="1">
      <c r="A90" s="32"/>
      <c r="B90" s="33"/>
      <c r="C90" s="32"/>
      <c r="D90" s="32"/>
      <c r="E90" s="32"/>
      <c r="F90" s="32"/>
      <c r="G90" s="32"/>
      <c r="H90" s="32"/>
      <c r="I90" s="32"/>
      <c r="J90" s="32"/>
      <c r="K90" s="32"/>
      <c r="L90" s="42"/>
      <c r="S90" s="32"/>
      <c r="T90" s="32"/>
      <c r="U90" s="32"/>
      <c r="V90" s="32"/>
      <c r="W90" s="32"/>
      <c r="X90" s="32"/>
      <c r="Y90" s="32"/>
      <c r="Z90" s="32"/>
      <c r="AA90" s="32"/>
      <c r="AB90" s="32"/>
      <c r="AC90" s="32"/>
      <c r="AD90" s="32"/>
      <c r="AE90" s="32"/>
    </row>
    <row r="91" spans="1:47" s="2" customFormat="1" ht="25.75" customHeight="1">
      <c r="A91" s="32"/>
      <c r="B91" s="33"/>
      <c r="C91" s="27" t="s">
        <v>24</v>
      </c>
      <c r="D91" s="32"/>
      <c r="E91" s="32"/>
      <c r="F91" s="25" t="str">
        <f>E15</f>
        <v xml:space="preserve"> </v>
      </c>
      <c r="G91" s="32"/>
      <c r="H91" s="32"/>
      <c r="I91" s="27" t="s">
        <v>30</v>
      </c>
      <c r="J91" s="30" t="str">
        <f>E21</f>
        <v>Ing.arch.Ester Miluničová</v>
      </c>
      <c r="K91" s="32"/>
      <c r="L91" s="42"/>
      <c r="S91" s="32"/>
      <c r="T91" s="32"/>
      <c r="U91" s="32"/>
      <c r="V91" s="32"/>
      <c r="W91" s="32"/>
      <c r="X91" s="32"/>
      <c r="Y91" s="32"/>
      <c r="Z91" s="32"/>
      <c r="AA91" s="32"/>
      <c r="AB91" s="32"/>
      <c r="AC91" s="32"/>
      <c r="AD91" s="32"/>
      <c r="AE91" s="32"/>
    </row>
    <row r="92" spans="1:47" s="2" customFormat="1" ht="15.25" customHeight="1">
      <c r="A92" s="32"/>
      <c r="B92" s="33"/>
      <c r="C92" s="27" t="s">
        <v>28</v>
      </c>
      <c r="D92" s="32"/>
      <c r="E92" s="32"/>
      <c r="F92" s="25" t="str">
        <f>IF(E18="","",E18)</f>
        <v>Vyplň údaj</v>
      </c>
      <c r="G92" s="32"/>
      <c r="H92" s="32"/>
      <c r="I92" s="27" t="s">
        <v>33</v>
      </c>
      <c r="J92" s="30" t="str">
        <f>E24</f>
        <v>Hana Pejšová</v>
      </c>
      <c r="K92" s="32"/>
      <c r="L92" s="42"/>
      <c r="S92" s="32"/>
      <c r="T92" s="32"/>
      <c r="U92" s="32"/>
      <c r="V92" s="32"/>
      <c r="W92" s="32"/>
      <c r="X92" s="32"/>
      <c r="Y92" s="32"/>
      <c r="Z92" s="32"/>
      <c r="AA92" s="32"/>
      <c r="AB92" s="32"/>
      <c r="AC92" s="32"/>
      <c r="AD92" s="32"/>
      <c r="AE92" s="32"/>
    </row>
    <row r="93" spans="1:47" s="2" customFormat="1" ht="10.4" customHeight="1">
      <c r="A93" s="32"/>
      <c r="B93" s="33"/>
      <c r="C93" s="32"/>
      <c r="D93" s="32"/>
      <c r="E93" s="32"/>
      <c r="F93" s="32"/>
      <c r="G93" s="32"/>
      <c r="H93" s="32"/>
      <c r="I93" s="32"/>
      <c r="J93" s="32"/>
      <c r="K93" s="32"/>
      <c r="L93" s="42"/>
      <c r="S93" s="32"/>
      <c r="T93" s="32"/>
      <c r="U93" s="32"/>
      <c r="V93" s="32"/>
      <c r="W93" s="32"/>
      <c r="X93" s="32"/>
      <c r="Y93" s="32"/>
      <c r="Z93" s="32"/>
      <c r="AA93" s="32"/>
      <c r="AB93" s="32"/>
      <c r="AC93" s="32"/>
      <c r="AD93" s="32"/>
      <c r="AE93" s="32"/>
    </row>
    <row r="94" spans="1:47" s="2" customFormat="1" ht="29.25" customHeight="1">
      <c r="A94" s="32"/>
      <c r="B94" s="33"/>
      <c r="C94" s="105" t="s">
        <v>109</v>
      </c>
      <c r="D94" s="97"/>
      <c r="E94" s="97"/>
      <c r="F94" s="97"/>
      <c r="G94" s="97"/>
      <c r="H94" s="97"/>
      <c r="I94" s="97"/>
      <c r="J94" s="106" t="s">
        <v>110</v>
      </c>
      <c r="K94" s="97"/>
      <c r="L94" s="42"/>
      <c r="S94" s="32"/>
      <c r="T94" s="32"/>
      <c r="U94" s="32"/>
      <c r="V94" s="32"/>
      <c r="W94" s="32"/>
      <c r="X94" s="32"/>
      <c r="Y94" s="32"/>
      <c r="Z94" s="32"/>
      <c r="AA94" s="32"/>
      <c r="AB94" s="32"/>
      <c r="AC94" s="32"/>
      <c r="AD94" s="32"/>
      <c r="AE94" s="32"/>
    </row>
    <row r="95" spans="1:47" s="2" customFormat="1" ht="10.4" customHeight="1">
      <c r="A95" s="32"/>
      <c r="B95" s="33"/>
      <c r="C95" s="32"/>
      <c r="D95" s="32"/>
      <c r="E95" s="32"/>
      <c r="F95" s="32"/>
      <c r="G95" s="32"/>
      <c r="H95" s="32"/>
      <c r="I95" s="32"/>
      <c r="J95" s="32"/>
      <c r="K95" s="32"/>
      <c r="L95" s="42"/>
      <c r="S95" s="32"/>
      <c r="T95" s="32"/>
      <c r="U95" s="32"/>
      <c r="V95" s="32"/>
      <c r="W95" s="32"/>
      <c r="X95" s="32"/>
      <c r="Y95" s="32"/>
      <c r="Z95" s="32"/>
      <c r="AA95" s="32"/>
      <c r="AB95" s="32"/>
      <c r="AC95" s="32"/>
      <c r="AD95" s="32"/>
      <c r="AE95" s="32"/>
    </row>
    <row r="96" spans="1:47" s="2" customFormat="1" ht="22.9" customHeight="1">
      <c r="A96" s="32"/>
      <c r="B96" s="33"/>
      <c r="C96" s="107" t="s">
        <v>111</v>
      </c>
      <c r="D96" s="32"/>
      <c r="E96" s="32"/>
      <c r="F96" s="32"/>
      <c r="G96" s="32"/>
      <c r="H96" s="32"/>
      <c r="I96" s="32"/>
      <c r="J96" s="71">
        <f>J127</f>
        <v>0</v>
      </c>
      <c r="K96" s="32"/>
      <c r="L96" s="42"/>
      <c r="S96" s="32"/>
      <c r="T96" s="32"/>
      <c r="U96" s="32"/>
      <c r="V96" s="32"/>
      <c r="W96" s="32"/>
      <c r="X96" s="32"/>
      <c r="Y96" s="32"/>
      <c r="Z96" s="32"/>
      <c r="AA96" s="32"/>
      <c r="AB96" s="32"/>
      <c r="AC96" s="32"/>
      <c r="AD96" s="32"/>
      <c r="AE96" s="32"/>
      <c r="AU96" s="17" t="s">
        <v>112</v>
      </c>
    </row>
    <row r="97" spans="1:31" s="9" customFormat="1" ht="25" customHeight="1">
      <c r="B97" s="108"/>
      <c r="D97" s="109" t="s">
        <v>113</v>
      </c>
      <c r="E97" s="110"/>
      <c r="F97" s="110"/>
      <c r="G97" s="110"/>
      <c r="H97" s="110"/>
      <c r="I97" s="110"/>
      <c r="J97" s="111">
        <f>J128</f>
        <v>0</v>
      </c>
      <c r="L97" s="108"/>
    </row>
    <row r="98" spans="1:31" s="10" customFormat="1" ht="19.899999999999999" customHeight="1">
      <c r="B98" s="112"/>
      <c r="D98" s="113" t="s">
        <v>115</v>
      </c>
      <c r="E98" s="114"/>
      <c r="F98" s="114"/>
      <c r="G98" s="114"/>
      <c r="H98" s="114"/>
      <c r="I98" s="114"/>
      <c r="J98" s="115">
        <f>J129</f>
        <v>0</v>
      </c>
      <c r="L98" s="112"/>
    </row>
    <row r="99" spans="1:31" s="10" customFormat="1" ht="19.899999999999999" customHeight="1">
      <c r="B99" s="112"/>
      <c r="D99" s="113" t="s">
        <v>116</v>
      </c>
      <c r="E99" s="114"/>
      <c r="F99" s="114"/>
      <c r="G99" s="114"/>
      <c r="H99" s="114"/>
      <c r="I99" s="114"/>
      <c r="J99" s="115">
        <f>J140</f>
        <v>0</v>
      </c>
      <c r="L99" s="112"/>
    </row>
    <row r="100" spans="1:31" s="9" customFormat="1" ht="25" customHeight="1">
      <c r="B100" s="108"/>
      <c r="D100" s="109" t="s">
        <v>118</v>
      </c>
      <c r="E100" s="110"/>
      <c r="F100" s="110"/>
      <c r="G100" s="110"/>
      <c r="H100" s="110"/>
      <c r="I100" s="110"/>
      <c r="J100" s="111">
        <f>J146</f>
        <v>0</v>
      </c>
      <c r="L100" s="108"/>
    </row>
    <row r="101" spans="1:31" s="10" customFormat="1" ht="19.899999999999999" customHeight="1">
      <c r="B101" s="112"/>
      <c r="D101" s="113" t="s">
        <v>542</v>
      </c>
      <c r="E101" s="114"/>
      <c r="F101" s="114"/>
      <c r="G101" s="114"/>
      <c r="H101" s="114"/>
      <c r="I101" s="114"/>
      <c r="J101" s="115">
        <f>J147</f>
        <v>0</v>
      </c>
      <c r="L101" s="112"/>
    </row>
    <row r="102" spans="1:31" s="10" customFormat="1" ht="19.899999999999999" customHeight="1">
      <c r="B102" s="112"/>
      <c r="D102" s="113" t="s">
        <v>499</v>
      </c>
      <c r="E102" s="114"/>
      <c r="F102" s="114"/>
      <c r="G102" s="114"/>
      <c r="H102" s="114"/>
      <c r="I102" s="114"/>
      <c r="J102" s="115">
        <f>J167</f>
        <v>0</v>
      </c>
      <c r="L102" s="112"/>
    </row>
    <row r="103" spans="1:31" s="9" customFormat="1" ht="25" customHeight="1">
      <c r="B103" s="108"/>
      <c r="D103" s="109" t="s">
        <v>123</v>
      </c>
      <c r="E103" s="110"/>
      <c r="F103" s="110"/>
      <c r="G103" s="110"/>
      <c r="H103" s="110"/>
      <c r="I103" s="110"/>
      <c r="J103" s="111">
        <f>J172</f>
        <v>0</v>
      </c>
      <c r="L103" s="108"/>
    </row>
    <row r="104" spans="1:31" s="10" customFormat="1" ht="19.899999999999999" customHeight="1">
      <c r="B104" s="112"/>
      <c r="D104" s="113" t="s">
        <v>124</v>
      </c>
      <c r="E104" s="114"/>
      <c r="F104" s="114"/>
      <c r="G104" s="114"/>
      <c r="H104" s="114"/>
      <c r="I104" s="114"/>
      <c r="J104" s="115">
        <f>J173</f>
        <v>0</v>
      </c>
      <c r="L104" s="112"/>
    </row>
    <row r="105" spans="1:31" s="10" customFormat="1" ht="19.899999999999999" customHeight="1">
      <c r="B105" s="112"/>
      <c r="D105" s="113" t="s">
        <v>125</v>
      </c>
      <c r="E105" s="114"/>
      <c r="F105" s="114"/>
      <c r="G105" s="114"/>
      <c r="H105" s="114"/>
      <c r="I105" s="114"/>
      <c r="J105" s="115">
        <f>J175</f>
        <v>0</v>
      </c>
      <c r="L105" s="112"/>
    </row>
    <row r="106" spans="1:31" s="10" customFormat="1" ht="19.899999999999999" customHeight="1">
      <c r="B106" s="112"/>
      <c r="D106" s="113" t="s">
        <v>126</v>
      </c>
      <c r="E106" s="114"/>
      <c r="F106" s="114"/>
      <c r="G106" s="114"/>
      <c r="H106" s="114"/>
      <c r="I106" s="114"/>
      <c r="J106" s="115">
        <f>J177</f>
        <v>0</v>
      </c>
      <c r="L106" s="112"/>
    </row>
    <row r="107" spans="1:31" s="10" customFormat="1" ht="19.899999999999999" customHeight="1">
      <c r="B107" s="112"/>
      <c r="D107" s="113" t="s">
        <v>127</v>
      </c>
      <c r="E107" s="114"/>
      <c r="F107" s="114"/>
      <c r="G107" s="114"/>
      <c r="H107" s="114"/>
      <c r="I107" s="114"/>
      <c r="J107" s="115">
        <f>J179</f>
        <v>0</v>
      </c>
      <c r="L107" s="112"/>
    </row>
    <row r="108" spans="1:31" s="2" customFormat="1" ht="21.75" customHeight="1">
      <c r="A108" s="32"/>
      <c r="B108" s="33"/>
      <c r="C108" s="32"/>
      <c r="D108" s="32"/>
      <c r="E108" s="32"/>
      <c r="F108" s="32"/>
      <c r="G108" s="32"/>
      <c r="H108" s="32"/>
      <c r="I108" s="32"/>
      <c r="J108" s="32"/>
      <c r="K108" s="32"/>
      <c r="L108" s="42"/>
      <c r="S108" s="32"/>
      <c r="T108" s="32"/>
      <c r="U108" s="32"/>
      <c r="V108" s="32"/>
      <c r="W108" s="32"/>
      <c r="X108" s="32"/>
      <c r="Y108" s="32"/>
      <c r="Z108" s="32"/>
      <c r="AA108" s="32"/>
      <c r="AB108" s="32"/>
      <c r="AC108" s="32"/>
      <c r="AD108" s="32"/>
      <c r="AE108" s="32"/>
    </row>
    <row r="109" spans="1:31" s="2" customFormat="1" ht="7" customHeight="1">
      <c r="A109" s="32"/>
      <c r="B109" s="47"/>
      <c r="C109" s="48"/>
      <c r="D109" s="48"/>
      <c r="E109" s="48"/>
      <c r="F109" s="48"/>
      <c r="G109" s="48"/>
      <c r="H109" s="48"/>
      <c r="I109" s="48"/>
      <c r="J109" s="48"/>
      <c r="K109" s="48"/>
      <c r="L109" s="42"/>
      <c r="S109" s="32"/>
      <c r="T109" s="32"/>
      <c r="U109" s="32"/>
      <c r="V109" s="32"/>
      <c r="W109" s="32"/>
      <c r="X109" s="32"/>
      <c r="Y109" s="32"/>
      <c r="Z109" s="32"/>
      <c r="AA109" s="32"/>
      <c r="AB109" s="32"/>
      <c r="AC109" s="32"/>
      <c r="AD109" s="32"/>
      <c r="AE109" s="32"/>
    </row>
    <row r="113" spans="1:63" s="2" customFormat="1" ht="7" customHeight="1">
      <c r="A113" s="32"/>
      <c r="B113" s="49"/>
      <c r="C113" s="50"/>
      <c r="D113" s="50"/>
      <c r="E113" s="50"/>
      <c r="F113" s="50"/>
      <c r="G113" s="50"/>
      <c r="H113" s="50"/>
      <c r="I113" s="50"/>
      <c r="J113" s="50"/>
      <c r="K113" s="50"/>
      <c r="L113" s="42"/>
      <c r="S113" s="32"/>
      <c r="T113" s="32"/>
      <c r="U113" s="32"/>
      <c r="V113" s="32"/>
      <c r="W113" s="32"/>
      <c r="X113" s="32"/>
      <c r="Y113" s="32"/>
      <c r="Z113" s="32"/>
      <c r="AA113" s="32"/>
      <c r="AB113" s="32"/>
      <c r="AC113" s="32"/>
      <c r="AD113" s="32"/>
      <c r="AE113" s="32"/>
    </row>
    <row r="114" spans="1:63" s="2" customFormat="1" ht="25" customHeight="1">
      <c r="A114" s="32"/>
      <c r="B114" s="33"/>
      <c r="C114" s="21" t="s">
        <v>128</v>
      </c>
      <c r="D114" s="32"/>
      <c r="E114" s="32"/>
      <c r="F114" s="32"/>
      <c r="G114" s="32"/>
      <c r="H114" s="32"/>
      <c r="I114" s="32"/>
      <c r="J114" s="32"/>
      <c r="K114" s="32"/>
      <c r="L114" s="42"/>
      <c r="S114" s="32"/>
      <c r="T114" s="32"/>
      <c r="U114" s="32"/>
      <c r="V114" s="32"/>
      <c r="W114" s="32"/>
      <c r="X114" s="32"/>
      <c r="Y114" s="32"/>
      <c r="Z114" s="32"/>
      <c r="AA114" s="32"/>
      <c r="AB114" s="32"/>
      <c r="AC114" s="32"/>
      <c r="AD114" s="32"/>
      <c r="AE114" s="32"/>
    </row>
    <row r="115" spans="1:63" s="2" customFormat="1" ht="7" customHeight="1">
      <c r="A115" s="32"/>
      <c r="B115" s="33"/>
      <c r="C115" s="32"/>
      <c r="D115" s="32"/>
      <c r="E115" s="32"/>
      <c r="F115" s="32"/>
      <c r="G115" s="32"/>
      <c r="H115" s="32"/>
      <c r="I115" s="32"/>
      <c r="J115" s="32"/>
      <c r="K115" s="32"/>
      <c r="L115" s="42"/>
      <c r="S115" s="32"/>
      <c r="T115" s="32"/>
      <c r="U115" s="32"/>
      <c r="V115" s="32"/>
      <c r="W115" s="32"/>
      <c r="X115" s="32"/>
      <c r="Y115" s="32"/>
      <c r="Z115" s="32"/>
      <c r="AA115" s="32"/>
      <c r="AB115" s="32"/>
      <c r="AC115" s="32"/>
      <c r="AD115" s="32"/>
      <c r="AE115" s="32"/>
    </row>
    <row r="116" spans="1:63" s="2" customFormat="1" ht="12" customHeight="1">
      <c r="A116" s="32"/>
      <c r="B116" s="33"/>
      <c r="C116" s="27" t="s">
        <v>16</v>
      </c>
      <c r="D116" s="32"/>
      <c r="E116" s="32"/>
      <c r="F116" s="32"/>
      <c r="G116" s="32"/>
      <c r="H116" s="32"/>
      <c r="I116" s="32"/>
      <c r="J116" s="32"/>
      <c r="K116" s="32"/>
      <c r="L116" s="42"/>
      <c r="S116" s="32"/>
      <c r="T116" s="32"/>
      <c r="U116" s="32"/>
      <c r="V116" s="32"/>
      <c r="W116" s="32"/>
      <c r="X116" s="32"/>
      <c r="Y116" s="32"/>
      <c r="Z116" s="32"/>
      <c r="AA116" s="32"/>
      <c r="AB116" s="32"/>
      <c r="AC116" s="32"/>
      <c r="AD116" s="32"/>
      <c r="AE116" s="32"/>
    </row>
    <row r="117" spans="1:63" s="2" customFormat="1" ht="16.5" customHeight="1">
      <c r="A117" s="32"/>
      <c r="B117" s="33"/>
      <c r="C117" s="32"/>
      <c r="D117" s="32"/>
      <c r="E117" s="299" t="str">
        <f>E7</f>
        <v>KAPLE SV VÁCLAVA VONOKLASY Na Návsi, Vonoklasy</v>
      </c>
      <c r="F117" s="300"/>
      <c r="G117" s="300"/>
      <c r="H117" s="300"/>
      <c r="I117" s="32"/>
      <c r="J117" s="32"/>
      <c r="K117" s="32"/>
      <c r="L117" s="42"/>
      <c r="S117" s="32"/>
      <c r="T117" s="32"/>
      <c r="U117" s="32"/>
      <c r="V117" s="32"/>
      <c r="W117" s="32"/>
      <c r="X117" s="32"/>
      <c r="Y117" s="32"/>
      <c r="Z117" s="32"/>
      <c r="AA117" s="32"/>
      <c r="AB117" s="32"/>
      <c r="AC117" s="32"/>
      <c r="AD117" s="32"/>
      <c r="AE117" s="32"/>
    </row>
    <row r="118" spans="1:63" s="2" customFormat="1" ht="12" customHeight="1">
      <c r="A118" s="32"/>
      <c r="B118" s="33"/>
      <c r="C118" s="27" t="s">
        <v>106</v>
      </c>
      <c r="D118" s="32"/>
      <c r="E118" s="32"/>
      <c r="F118" s="32"/>
      <c r="G118" s="32"/>
      <c r="H118" s="32"/>
      <c r="I118" s="32"/>
      <c r="J118" s="32"/>
      <c r="K118" s="32"/>
      <c r="L118" s="42"/>
      <c r="S118" s="32"/>
      <c r="T118" s="32"/>
      <c r="U118" s="32"/>
      <c r="V118" s="32"/>
      <c r="W118" s="32"/>
      <c r="X118" s="32"/>
      <c r="Y118" s="32"/>
      <c r="Z118" s="32"/>
      <c r="AA118" s="32"/>
      <c r="AB118" s="32"/>
      <c r="AC118" s="32"/>
      <c r="AD118" s="32"/>
      <c r="AE118" s="32"/>
    </row>
    <row r="119" spans="1:63" s="2" customFormat="1" ht="16.5" customHeight="1">
      <c r="A119" s="32"/>
      <c r="B119" s="33"/>
      <c r="C119" s="32"/>
      <c r="D119" s="32"/>
      <c r="E119" s="281" t="str">
        <f>E9</f>
        <v>03 - Truhlářské konstrukce</v>
      </c>
      <c r="F119" s="298"/>
      <c r="G119" s="298"/>
      <c r="H119" s="298"/>
      <c r="I119" s="32"/>
      <c r="J119" s="32"/>
      <c r="K119" s="32"/>
      <c r="L119" s="42"/>
      <c r="S119" s="32"/>
      <c r="T119" s="32"/>
      <c r="U119" s="32"/>
      <c r="V119" s="32"/>
      <c r="W119" s="32"/>
      <c r="X119" s="32"/>
      <c r="Y119" s="32"/>
      <c r="Z119" s="32"/>
      <c r="AA119" s="32"/>
      <c r="AB119" s="32"/>
      <c r="AC119" s="32"/>
      <c r="AD119" s="32"/>
      <c r="AE119" s="32"/>
    </row>
    <row r="120" spans="1:63" s="2" customFormat="1" ht="7" customHeight="1">
      <c r="A120" s="32"/>
      <c r="B120" s="33"/>
      <c r="C120" s="32"/>
      <c r="D120" s="32"/>
      <c r="E120" s="32"/>
      <c r="F120" s="32"/>
      <c r="G120" s="32"/>
      <c r="H120" s="32"/>
      <c r="I120" s="32"/>
      <c r="J120" s="32"/>
      <c r="K120" s="32"/>
      <c r="L120" s="42"/>
      <c r="S120" s="32"/>
      <c r="T120" s="32"/>
      <c r="U120" s="32"/>
      <c r="V120" s="32"/>
      <c r="W120" s="32"/>
      <c r="X120" s="32"/>
      <c r="Y120" s="32"/>
      <c r="Z120" s="32"/>
      <c r="AA120" s="32"/>
      <c r="AB120" s="32"/>
      <c r="AC120" s="32"/>
      <c r="AD120" s="32"/>
      <c r="AE120" s="32"/>
    </row>
    <row r="121" spans="1:63" s="2" customFormat="1" ht="12" customHeight="1">
      <c r="A121" s="32"/>
      <c r="B121" s="33"/>
      <c r="C121" s="27" t="s">
        <v>20</v>
      </c>
      <c r="D121" s="32"/>
      <c r="E121" s="32"/>
      <c r="F121" s="25" t="str">
        <f>F12</f>
        <v>Vonoklasy</v>
      </c>
      <c r="G121" s="32"/>
      <c r="H121" s="32"/>
      <c r="I121" s="27" t="s">
        <v>22</v>
      </c>
      <c r="J121" s="55" t="str">
        <f>IF(J12="","",J12)</f>
        <v>20. 8. 2025</v>
      </c>
      <c r="K121" s="32"/>
      <c r="L121" s="42"/>
      <c r="S121" s="32"/>
      <c r="T121" s="32"/>
      <c r="U121" s="32"/>
      <c r="V121" s="32"/>
      <c r="W121" s="32"/>
      <c r="X121" s="32"/>
      <c r="Y121" s="32"/>
      <c r="Z121" s="32"/>
      <c r="AA121" s="32"/>
      <c r="AB121" s="32"/>
      <c r="AC121" s="32"/>
      <c r="AD121" s="32"/>
      <c r="AE121" s="32"/>
    </row>
    <row r="122" spans="1:63" s="2" customFormat="1" ht="7" customHeight="1">
      <c r="A122" s="32"/>
      <c r="B122" s="33"/>
      <c r="C122" s="32"/>
      <c r="D122" s="32"/>
      <c r="E122" s="32"/>
      <c r="F122" s="32"/>
      <c r="G122" s="32"/>
      <c r="H122" s="32"/>
      <c r="I122" s="32"/>
      <c r="J122" s="32"/>
      <c r="K122" s="32"/>
      <c r="L122" s="42"/>
      <c r="S122" s="32"/>
      <c r="T122" s="32"/>
      <c r="U122" s="32"/>
      <c r="V122" s="32"/>
      <c r="W122" s="32"/>
      <c r="X122" s="32"/>
      <c r="Y122" s="32"/>
      <c r="Z122" s="32"/>
      <c r="AA122" s="32"/>
      <c r="AB122" s="32"/>
      <c r="AC122" s="32"/>
      <c r="AD122" s="32"/>
      <c r="AE122" s="32"/>
    </row>
    <row r="123" spans="1:63" s="2" customFormat="1" ht="25.75" customHeight="1">
      <c r="A123" s="32"/>
      <c r="B123" s="33"/>
      <c r="C123" s="27" t="s">
        <v>24</v>
      </c>
      <c r="D123" s="32"/>
      <c r="E123" s="32"/>
      <c r="F123" s="25" t="str">
        <f>E15</f>
        <v xml:space="preserve"> </v>
      </c>
      <c r="G123" s="32"/>
      <c r="H123" s="32"/>
      <c r="I123" s="27" t="s">
        <v>30</v>
      </c>
      <c r="J123" s="30" t="str">
        <f>E21</f>
        <v>Ing.arch.Ester Miluničová</v>
      </c>
      <c r="K123" s="32"/>
      <c r="L123" s="42"/>
      <c r="S123" s="32"/>
      <c r="T123" s="32"/>
      <c r="U123" s="32"/>
      <c r="V123" s="32"/>
      <c r="W123" s="32"/>
      <c r="X123" s="32"/>
      <c r="Y123" s="32"/>
      <c r="Z123" s="32"/>
      <c r="AA123" s="32"/>
      <c r="AB123" s="32"/>
      <c r="AC123" s="32"/>
      <c r="AD123" s="32"/>
      <c r="AE123" s="32"/>
    </row>
    <row r="124" spans="1:63" s="2" customFormat="1" ht="15.25" customHeight="1">
      <c r="A124" s="32"/>
      <c r="B124" s="33"/>
      <c r="C124" s="27" t="s">
        <v>28</v>
      </c>
      <c r="D124" s="32"/>
      <c r="E124" s="32"/>
      <c r="F124" s="25" t="str">
        <f>IF(E18="","",E18)</f>
        <v>Vyplň údaj</v>
      </c>
      <c r="G124" s="32"/>
      <c r="H124" s="32"/>
      <c r="I124" s="27" t="s">
        <v>33</v>
      </c>
      <c r="J124" s="30" t="str">
        <f>E24</f>
        <v>Hana Pejšová</v>
      </c>
      <c r="K124" s="32"/>
      <c r="L124" s="42"/>
      <c r="S124" s="32"/>
      <c r="T124" s="32"/>
      <c r="U124" s="32"/>
      <c r="V124" s="32"/>
      <c r="W124" s="32"/>
      <c r="X124" s="32"/>
      <c r="Y124" s="32"/>
      <c r="Z124" s="32"/>
      <c r="AA124" s="32"/>
      <c r="AB124" s="32"/>
      <c r="AC124" s="32"/>
      <c r="AD124" s="32"/>
      <c r="AE124" s="32"/>
    </row>
    <row r="125" spans="1:63" s="2" customFormat="1" ht="10.4" customHeight="1">
      <c r="A125" s="32"/>
      <c r="B125" s="33"/>
      <c r="C125" s="32"/>
      <c r="D125" s="32"/>
      <c r="E125" s="32"/>
      <c r="F125" s="32"/>
      <c r="G125" s="32"/>
      <c r="H125" s="32"/>
      <c r="I125" s="32"/>
      <c r="J125" s="32"/>
      <c r="K125" s="32"/>
      <c r="L125" s="42"/>
      <c r="S125" s="32"/>
      <c r="T125" s="32"/>
      <c r="U125" s="32"/>
      <c r="V125" s="32"/>
      <c r="W125" s="32"/>
      <c r="X125" s="32"/>
      <c r="Y125" s="32"/>
      <c r="Z125" s="32"/>
      <c r="AA125" s="32"/>
      <c r="AB125" s="32"/>
      <c r="AC125" s="32"/>
      <c r="AD125" s="32"/>
      <c r="AE125" s="32"/>
    </row>
    <row r="126" spans="1:63" s="11" customFormat="1" ht="29.25" customHeight="1">
      <c r="A126" s="116"/>
      <c r="B126" s="117"/>
      <c r="C126" s="118" t="s">
        <v>129</v>
      </c>
      <c r="D126" s="119" t="s">
        <v>61</v>
      </c>
      <c r="E126" s="119" t="s">
        <v>57</v>
      </c>
      <c r="F126" s="119" t="s">
        <v>58</v>
      </c>
      <c r="G126" s="119" t="s">
        <v>130</v>
      </c>
      <c r="H126" s="119" t="s">
        <v>131</v>
      </c>
      <c r="I126" s="119" t="s">
        <v>132</v>
      </c>
      <c r="J126" s="120" t="s">
        <v>110</v>
      </c>
      <c r="K126" s="121" t="s">
        <v>133</v>
      </c>
      <c r="L126" s="122"/>
      <c r="M126" s="62" t="s">
        <v>1</v>
      </c>
      <c r="N126" s="63" t="s">
        <v>40</v>
      </c>
      <c r="O126" s="63" t="s">
        <v>134</v>
      </c>
      <c r="P126" s="63" t="s">
        <v>135</v>
      </c>
      <c r="Q126" s="63" t="s">
        <v>136</v>
      </c>
      <c r="R126" s="63" t="s">
        <v>137</v>
      </c>
      <c r="S126" s="63" t="s">
        <v>138</v>
      </c>
      <c r="T126" s="64" t="s">
        <v>139</v>
      </c>
      <c r="U126" s="116"/>
      <c r="V126" s="116"/>
      <c r="W126" s="116"/>
      <c r="X126" s="116"/>
      <c r="Y126" s="116"/>
      <c r="Z126" s="116"/>
      <c r="AA126" s="116"/>
      <c r="AB126" s="116"/>
      <c r="AC126" s="116"/>
      <c r="AD126" s="116"/>
      <c r="AE126" s="116"/>
    </row>
    <row r="127" spans="1:63" s="2" customFormat="1" ht="22.9" customHeight="1">
      <c r="A127" s="32"/>
      <c r="B127" s="33"/>
      <c r="C127" s="69" t="s">
        <v>140</v>
      </c>
      <c r="D127" s="32"/>
      <c r="E127" s="32"/>
      <c r="F127" s="32"/>
      <c r="G127" s="32"/>
      <c r="H127" s="32"/>
      <c r="I127" s="32"/>
      <c r="J127" s="123">
        <f>BK127</f>
        <v>0</v>
      </c>
      <c r="K127" s="32"/>
      <c r="L127" s="33"/>
      <c r="M127" s="65"/>
      <c r="N127" s="56"/>
      <c r="O127" s="66"/>
      <c r="P127" s="124">
        <f>P128+P146+P172</f>
        <v>0</v>
      </c>
      <c r="Q127" s="66"/>
      <c r="R127" s="124">
        <f>R128+R146+R172</f>
        <v>0.67239399999999994</v>
      </c>
      <c r="S127" s="66"/>
      <c r="T127" s="125">
        <f>T128+T146+T172</f>
        <v>0.50327900000000003</v>
      </c>
      <c r="U127" s="32"/>
      <c r="V127" s="32"/>
      <c r="W127" s="32"/>
      <c r="X127" s="32"/>
      <c r="Y127" s="32"/>
      <c r="Z127" s="32"/>
      <c r="AA127" s="32"/>
      <c r="AB127" s="32"/>
      <c r="AC127" s="32"/>
      <c r="AD127" s="32"/>
      <c r="AE127" s="32"/>
      <c r="AT127" s="17" t="s">
        <v>75</v>
      </c>
      <c r="AU127" s="17" t="s">
        <v>112</v>
      </c>
      <c r="BK127" s="126">
        <f>BK128+BK146+BK172</f>
        <v>0</v>
      </c>
    </row>
    <row r="128" spans="1:63" s="12" customFormat="1" ht="25.9" customHeight="1">
      <c r="B128" s="127"/>
      <c r="D128" s="128" t="s">
        <v>75</v>
      </c>
      <c r="E128" s="129" t="s">
        <v>141</v>
      </c>
      <c r="F128" s="129" t="s">
        <v>142</v>
      </c>
      <c r="I128" s="130"/>
      <c r="J128" s="131">
        <f>BK128</f>
        <v>0</v>
      </c>
      <c r="L128" s="127"/>
      <c r="M128" s="132"/>
      <c r="N128" s="133"/>
      <c r="O128" s="133"/>
      <c r="P128" s="134">
        <f>P129+P140</f>
        <v>0</v>
      </c>
      <c r="Q128" s="133"/>
      <c r="R128" s="134">
        <f>R129+R140</f>
        <v>0</v>
      </c>
      <c r="S128" s="133"/>
      <c r="T128" s="135">
        <f>T129+T140</f>
        <v>0.50327900000000003</v>
      </c>
      <c r="AR128" s="128" t="s">
        <v>84</v>
      </c>
      <c r="AT128" s="136" t="s">
        <v>75</v>
      </c>
      <c r="AU128" s="136" t="s">
        <v>76</v>
      </c>
      <c r="AY128" s="128" t="s">
        <v>143</v>
      </c>
      <c r="BK128" s="137">
        <f>BK129+BK140</f>
        <v>0</v>
      </c>
    </row>
    <row r="129" spans="1:65" s="12" customFormat="1" ht="22.9" customHeight="1">
      <c r="B129" s="127"/>
      <c r="D129" s="128" t="s">
        <v>75</v>
      </c>
      <c r="E129" s="138" t="s">
        <v>170</v>
      </c>
      <c r="F129" s="138" t="s">
        <v>171</v>
      </c>
      <c r="I129" s="130"/>
      <c r="J129" s="139">
        <f>BK129</f>
        <v>0</v>
      </c>
      <c r="L129" s="127"/>
      <c r="M129" s="132"/>
      <c r="N129" s="133"/>
      <c r="O129" s="133"/>
      <c r="P129" s="134">
        <f>SUM(P130:P139)</f>
        <v>0</v>
      </c>
      <c r="Q129" s="133"/>
      <c r="R129" s="134">
        <f>SUM(R130:R139)</f>
        <v>0</v>
      </c>
      <c r="S129" s="133"/>
      <c r="T129" s="135">
        <f>SUM(T130:T139)</f>
        <v>0.50327900000000003</v>
      </c>
      <c r="AR129" s="128" t="s">
        <v>84</v>
      </c>
      <c r="AT129" s="136" t="s">
        <v>75</v>
      </c>
      <c r="AU129" s="136" t="s">
        <v>84</v>
      </c>
      <c r="AY129" s="128" t="s">
        <v>143</v>
      </c>
      <c r="BK129" s="137">
        <f>SUM(BK130:BK139)</f>
        <v>0</v>
      </c>
    </row>
    <row r="130" spans="1:65" s="2" customFormat="1" ht="24.25" customHeight="1">
      <c r="A130" s="32"/>
      <c r="B130" s="140"/>
      <c r="C130" s="141" t="s">
        <v>84</v>
      </c>
      <c r="D130" s="141" t="s">
        <v>146</v>
      </c>
      <c r="E130" s="142" t="s">
        <v>543</v>
      </c>
      <c r="F130" s="143" t="s">
        <v>544</v>
      </c>
      <c r="G130" s="144" t="s">
        <v>158</v>
      </c>
      <c r="H130" s="145">
        <v>3.9209999999999998</v>
      </c>
      <c r="I130" s="146"/>
      <c r="J130" s="147">
        <f>ROUND(I130*H130,2)</f>
        <v>0</v>
      </c>
      <c r="K130" s="148"/>
      <c r="L130" s="33"/>
      <c r="M130" s="149" t="s">
        <v>1</v>
      </c>
      <c r="N130" s="150" t="s">
        <v>41</v>
      </c>
      <c r="O130" s="58"/>
      <c r="P130" s="151">
        <f>O130*H130</f>
        <v>0</v>
      </c>
      <c r="Q130" s="151">
        <v>0</v>
      </c>
      <c r="R130" s="151">
        <f>Q130*H130</f>
        <v>0</v>
      </c>
      <c r="S130" s="151">
        <v>4.1000000000000002E-2</v>
      </c>
      <c r="T130" s="152">
        <f>S130*H130</f>
        <v>0.16076099999999999</v>
      </c>
      <c r="U130" s="32"/>
      <c r="V130" s="32"/>
      <c r="W130" s="32"/>
      <c r="X130" s="32"/>
      <c r="Y130" s="32"/>
      <c r="Z130" s="32"/>
      <c r="AA130" s="32"/>
      <c r="AB130" s="32"/>
      <c r="AC130" s="32"/>
      <c r="AD130" s="32"/>
      <c r="AE130" s="32"/>
      <c r="AR130" s="153" t="s">
        <v>144</v>
      </c>
      <c r="AT130" s="153" t="s">
        <v>146</v>
      </c>
      <c r="AU130" s="153" t="s">
        <v>86</v>
      </c>
      <c r="AY130" s="17" t="s">
        <v>143</v>
      </c>
      <c r="BE130" s="154">
        <f>IF(N130="základní",J130,0)</f>
        <v>0</v>
      </c>
      <c r="BF130" s="154">
        <f>IF(N130="snížená",J130,0)</f>
        <v>0</v>
      </c>
      <c r="BG130" s="154">
        <f>IF(N130="zákl. přenesená",J130,0)</f>
        <v>0</v>
      </c>
      <c r="BH130" s="154">
        <f>IF(N130="sníž. přenesená",J130,0)</f>
        <v>0</v>
      </c>
      <c r="BI130" s="154">
        <f>IF(N130="nulová",J130,0)</f>
        <v>0</v>
      </c>
      <c r="BJ130" s="17" t="s">
        <v>84</v>
      </c>
      <c r="BK130" s="154">
        <f>ROUND(I130*H130,2)</f>
        <v>0</v>
      </c>
      <c r="BL130" s="17" t="s">
        <v>144</v>
      </c>
      <c r="BM130" s="153" t="s">
        <v>545</v>
      </c>
    </row>
    <row r="131" spans="1:65" s="15" customFormat="1">
      <c r="B131" s="172"/>
      <c r="D131" s="156" t="s">
        <v>151</v>
      </c>
      <c r="E131" s="173" t="s">
        <v>1</v>
      </c>
      <c r="F131" s="174" t="s">
        <v>546</v>
      </c>
      <c r="H131" s="173" t="s">
        <v>1</v>
      </c>
      <c r="I131" s="175"/>
      <c r="L131" s="172"/>
      <c r="M131" s="176"/>
      <c r="N131" s="177"/>
      <c r="O131" s="177"/>
      <c r="P131" s="177"/>
      <c r="Q131" s="177"/>
      <c r="R131" s="177"/>
      <c r="S131" s="177"/>
      <c r="T131" s="178"/>
      <c r="AT131" s="173" t="s">
        <v>151</v>
      </c>
      <c r="AU131" s="173" t="s">
        <v>86</v>
      </c>
      <c r="AV131" s="15" t="s">
        <v>84</v>
      </c>
      <c r="AW131" s="15" t="s">
        <v>32</v>
      </c>
      <c r="AX131" s="15" t="s">
        <v>76</v>
      </c>
      <c r="AY131" s="173" t="s">
        <v>143</v>
      </c>
    </row>
    <row r="132" spans="1:65" s="13" customFormat="1">
      <c r="B132" s="155"/>
      <c r="D132" s="156" t="s">
        <v>151</v>
      </c>
      <c r="E132" s="157" t="s">
        <v>1</v>
      </c>
      <c r="F132" s="158" t="s">
        <v>547</v>
      </c>
      <c r="H132" s="159">
        <v>0.38500000000000001</v>
      </c>
      <c r="I132" s="160"/>
      <c r="L132" s="155"/>
      <c r="M132" s="161"/>
      <c r="N132" s="162"/>
      <c r="O132" s="162"/>
      <c r="P132" s="162"/>
      <c r="Q132" s="162"/>
      <c r="R132" s="162"/>
      <c r="S132" s="162"/>
      <c r="T132" s="163"/>
      <c r="AT132" s="157" t="s">
        <v>151</v>
      </c>
      <c r="AU132" s="157" t="s">
        <v>86</v>
      </c>
      <c r="AV132" s="13" t="s">
        <v>86</v>
      </c>
      <c r="AW132" s="13" t="s">
        <v>32</v>
      </c>
      <c r="AX132" s="13" t="s">
        <v>76</v>
      </c>
      <c r="AY132" s="157" t="s">
        <v>143</v>
      </c>
    </row>
    <row r="133" spans="1:65" s="15" customFormat="1">
      <c r="B133" s="172"/>
      <c r="D133" s="156" t="s">
        <v>151</v>
      </c>
      <c r="E133" s="173" t="s">
        <v>1</v>
      </c>
      <c r="F133" s="174" t="s">
        <v>548</v>
      </c>
      <c r="H133" s="173" t="s">
        <v>1</v>
      </c>
      <c r="I133" s="175"/>
      <c r="L133" s="172"/>
      <c r="M133" s="176"/>
      <c r="N133" s="177"/>
      <c r="O133" s="177"/>
      <c r="P133" s="177"/>
      <c r="Q133" s="177"/>
      <c r="R133" s="177"/>
      <c r="S133" s="177"/>
      <c r="T133" s="178"/>
      <c r="AT133" s="173" t="s">
        <v>151</v>
      </c>
      <c r="AU133" s="173" t="s">
        <v>86</v>
      </c>
      <c r="AV133" s="15" t="s">
        <v>84</v>
      </c>
      <c r="AW133" s="15" t="s">
        <v>32</v>
      </c>
      <c r="AX133" s="15" t="s">
        <v>76</v>
      </c>
      <c r="AY133" s="173" t="s">
        <v>143</v>
      </c>
    </row>
    <row r="134" spans="1:65" s="13" customFormat="1">
      <c r="B134" s="155"/>
      <c r="D134" s="156" t="s">
        <v>151</v>
      </c>
      <c r="E134" s="157" t="s">
        <v>1</v>
      </c>
      <c r="F134" s="158" t="s">
        <v>549</v>
      </c>
      <c r="H134" s="159">
        <v>3.536</v>
      </c>
      <c r="I134" s="160"/>
      <c r="L134" s="155"/>
      <c r="M134" s="161"/>
      <c r="N134" s="162"/>
      <c r="O134" s="162"/>
      <c r="P134" s="162"/>
      <c r="Q134" s="162"/>
      <c r="R134" s="162"/>
      <c r="S134" s="162"/>
      <c r="T134" s="163"/>
      <c r="AT134" s="157" t="s">
        <v>151</v>
      </c>
      <c r="AU134" s="157" t="s">
        <v>86</v>
      </c>
      <c r="AV134" s="13" t="s">
        <v>86</v>
      </c>
      <c r="AW134" s="13" t="s">
        <v>32</v>
      </c>
      <c r="AX134" s="13" t="s">
        <v>76</v>
      </c>
      <c r="AY134" s="157" t="s">
        <v>143</v>
      </c>
    </row>
    <row r="135" spans="1:65" s="14" customFormat="1">
      <c r="B135" s="164"/>
      <c r="D135" s="156" t="s">
        <v>151</v>
      </c>
      <c r="E135" s="165" t="s">
        <v>1</v>
      </c>
      <c r="F135" s="166" t="s">
        <v>155</v>
      </c>
      <c r="H135" s="167">
        <v>3.9209999999999998</v>
      </c>
      <c r="I135" s="168"/>
      <c r="L135" s="164"/>
      <c r="M135" s="169"/>
      <c r="N135" s="170"/>
      <c r="O135" s="170"/>
      <c r="P135" s="170"/>
      <c r="Q135" s="170"/>
      <c r="R135" s="170"/>
      <c r="S135" s="170"/>
      <c r="T135" s="171"/>
      <c r="AT135" s="165" t="s">
        <v>151</v>
      </c>
      <c r="AU135" s="165" t="s">
        <v>86</v>
      </c>
      <c r="AV135" s="14" t="s">
        <v>144</v>
      </c>
      <c r="AW135" s="14" t="s">
        <v>32</v>
      </c>
      <c r="AX135" s="14" t="s">
        <v>84</v>
      </c>
      <c r="AY135" s="165" t="s">
        <v>143</v>
      </c>
    </row>
    <row r="136" spans="1:65" s="2" customFormat="1" ht="24.25" customHeight="1">
      <c r="A136" s="32"/>
      <c r="B136" s="140"/>
      <c r="C136" s="141" t="s">
        <v>86</v>
      </c>
      <c r="D136" s="141" t="s">
        <v>146</v>
      </c>
      <c r="E136" s="142" t="s">
        <v>550</v>
      </c>
      <c r="F136" s="143" t="s">
        <v>551</v>
      </c>
      <c r="G136" s="144" t="s">
        <v>158</v>
      </c>
      <c r="H136" s="145">
        <v>2.6179999999999999</v>
      </c>
      <c r="I136" s="146"/>
      <c r="J136" s="147">
        <f>ROUND(I136*H136,2)</f>
        <v>0</v>
      </c>
      <c r="K136" s="148"/>
      <c r="L136" s="33"/>
      <c r="M136" s="149" t="s">
        <v>1</v>
      </c>
      <c r="N136" s="150" t="s">
        <v>41</v>
      </c>
      <c r="O136" s="58"/>
      <c r="P136" s="151">
        <f>O136*H136</f>
        <v>0</v>
      </c>
      <c r="Q136" s="151">
        <v>0</v>
      </c>
      <c r="R136" s="151">
        <f>Q136*H136</f>
        <v>0</v>
      </c>
      <c r="S136" s="151">
        <v>3.1E-2</v>
      </c>
      <c r="T136" s="152">
        <f>S136*H136</f>
        <v>8.1157999999999994E-2</v>
      </c>
      <c r="U136" s="32"/>
      <c r="V136" s="32"/>
      <c r="W136" s="32"/>
      <c r="X136" s="32"/>
      <c r="Y136" s="32"/>
      <c r="Z136" s="32"/>
      <c r="AA136" s="32"/>
      <c r="AB136" s="32"/>
      <c r="AC136" s="32"/>
      <c r="AD136" s="32"/>
      <c r="AE136" s="32"/>
      <c r="AR136" s="153" t="s">
        <v>144</v>
      </c>
      <c r="AT136" s="153" t="s">
        <v>146</v>
      </c>
      <c r="AU136" s="153" t="s">
        <v>86</v>
      </c>
      <c r="AY136" s="17" t="s">
        <v>143</v>
      </c>
      <c r="BE136" s="154">
        <f>IF(N136="základní",J136,0)</f>
        <v>0</v>
      </c>
      <c r="BF136" s="154">
        <f>IF(N136="snížená",J136,0)</f>
        <v>0</v>
      </c>
      <c r="BG136" s="154">
        <f>IF(N136="zákl. přenesená",J136,0)</f>
        <v>0</v>
      </c>
      <c r="BH136" s="154">
        <f>IF(N136="sníž. přenesená",J136,0)</f>
        <v>0</v>
      </c>
      <c r="BI136" s="154">
        <f>IF(N136="nulová",J136,0)</f>
        <v>0</v>
      </c>
      <c r="BJ136" s="17" t="s">
        <v>84</v>
      </c>
      <c r="BK136" s="154">
        <f>ROUND(I136*H136,2)</f>
        <v>0</v>
      </c>
      <c r="BL136" s="17" t="s">
        <v>144</v>
      </c>
      <c r="BM136" s="153" t="s">
        <v>552</v>
      </c>
    </row>
    <row r="137" spans="1:65" s="13" customFormat="1">
      <c r="B137" s="155"/>
      <c r="D137" s="156" t="s">
        <v>151</v>
      </c>
      <c r="E137" s="157" t="s">
        <v>1</v>
      </c>
      <c r="F137" s="158" t="s">
        <v>553</v>
      </c>
      <c r="H137" s="159">
        <v>2.6179999999999999</v>
      </c>
      <c r="I137" s="160"/>
      <c r="L137" s="155"/>
      <c r="M137" s="161"/>
      <c r="N137" s="162"/>
      <c r="O137" s="162"/>
      <c r="P137" s="162"/>
      <c r="Q137" s="162"/>
      <c r="R137" s="162"/>
      <c r="S137" s="162"/>
      <c r="T137" s="163"/>
      <c r="AT137" s="157" t="s">
        <v>151</v>
      </c>
      <c r="AU137" s="157" t="s">
        <v>86</v>
      </c>
      <c r="AV137" s="13" t="s">
        <v>86</v>
      </c>
      <c r="AW137" s="13" t="s">
        <v>32</v>
      </c>
      <c r="AX137" s="13" t="s">
        <v>84</v>
      </c>
      <c r="AY137" s="157" t="s">
        <v>143</v>
      </c>
    </row>
    <row r="138" spans="1:65" s="2" customFormat="1" ht="21.75" customHeight="1">
      <c r="A138" s="32"/>
      <c r="B138" s="140"/>
      <c r="C138" s="141" t="s">
        <v>161</v>
      </c>
      <c r="D138" s="141" t="s">
        <v>146</v>
      </c>
      <c r="E138" s="142" t="s">
        <v>554</v>
      </c>
      <c r="F138" s="143" t="s">
        <v>555</v>
      </c>
      <c r="G138" s="144" t="s">
        <v>158</v>
      </c>
      <c r="H138" s="145">
        <v>4.3559999999999999</v>
      </c>
      <c r="I138" s="146"/>
      <c r="J138" s="147">
        <f>ROUND(I138*H138,2)</f>
        <v>0</v>
      </c>
      <c r="K138" s="148"/>
      <c r="L138" s="33"/>
      <c r="M138" s="149" t="s">
        <v>1</v>
      </c>
      <c r="N138" s="150" t="s">
        <v>41</v>
      </c>
      <c r="O138" s="58"/>
      <c r="P138" s="151">
        <f>O138*H138</f>
        <v>0</v>
      </c>
      <c r="Q138" s="151">
        <v>0</v>
      </c>
      <c r="R138" s="151">
        <f>Q138*H138</f>
        <v>0</v>
      </c>
      <c r="S138" s="151">
        <v>0.06</v>
      </c>
      <c r="T138" s="152">
        <f>S138*H138</f>
        <v>0.26135999999999998</v>
      </c>
      <c r="U138" s="32"/>
      <c r="V138" s="32"/>
      <c r="W138" s="32"/>
      <c r="X138" s="32"/>
      <c r="Y138" s="32"/>
      <c r="Z138" s="32"/>
      <c r="AA138" s="32"/>
      <c r="AB138" s="32"/>
      <c r="AC138" s="32"/>
      <c r="AD138" s="32"/>
      <c r="AE138" s="32"/>
      <c r="AR138" s="153" t="s">
        <v>144</v>
      </c>
      <c r="AT138" s="153" t="s">
        <v>146</v>
      </c>
      <c r="AU138" s="153" t="s">
        <v>86</v>
      </c>
      <c r="AY138" s="17" t="s">
        <v>143</v>
      </c>
      <c r="BE138" s="154">
        <f>IF(N138="základní",J138,0)</f>
        <v>0</v>
      </c>
      <c r="BF138" s="154">
        <f>IF(N138="snížená",J138,0)</f>
        <v>0</v>
      </c>
      <c r="BG138" s="154">
        <f>IF(N138="zákl. přenesená",J138,0)</f>
        <v>0</v>
      </c>
      <c r="BH138" s="154">
        <f>IF(N138="sníž. přenesená",J138,0)</f>
        <v>0</v>
      </c>
      <c r="BI138" s="154">
        <f>IF(N138="nulová",J138,0)</f>
        <v>0</v>
      </c>
      <c r="BJ138" s="17" t="s">
        <v>84</v>
      </c>
      <c r="BK138" s="154">
        <f>ROUND(I138*H138,2)</f>
        <v>0</v>
      </c>
      <c r="BL138" s="17" t="s">
        <v>144</v>
      </c>
      <c r="BM138" s="153" t="s">
        <v>556</v>
      </c>
    </row>
    <row r="139" spans="1:65" s="13" customFormat="1">
      <c r="B139" s="155"/>
      <c r="D139" s="156" t="s">
        <v>151</v>
      </c>
      <c r="E139" s="157" t="s">
        <v>1</v>
      </c>
      <c r="F139" s="158" t="s">
        <v>557</v>
      </c>
      <c r="H139" s="159">
        <v>4.3559999999999999</v>
      </c>
      <c r="I139" s="160"/>
      <c r="L139" s="155"/>
      <c r="M139" s="161"/>
      <c r="N139" s="162"/>
      <c r="O139" s="162"/>
      <c r="P139" s="162"/>
      <c r="Q139" s="162"/>
      <c r="R139" s="162"/>
      <c r="S139" s="162"/>
      <c r="T139" s="163"/>
      <c r="AT139" s="157" t="s">
        <v>151</v>
      </c>
      <c r="AU139" s="157" t="s">
        <v>86</v>
      </c>
      <c r="AV139" s="13" t="s">
        <v>86</v>
      </c>
      <c r="AW139" s="13" t="s">
        <v>32</v>
      </c>
      <c r="AX139" s="13" t="s">
        <v>84</v>
      </c>
      <c r="AY139" s="157" t="s">
        <v>143</v>
      </c>
    </row>
    <row r="140" spans="1:65" s="12" customFormat="1" ht="22.9" customHeight="1">
      <c r="B140" s="127"/>
      <c r="D140" s="128" t="s">
        <v>75</v>
      </c>
      <c r="E140" s="138" t="s">
        <v>207</v>
      </c>
      <c r="F140" s="138" t="s">
        <v>208</v>
      </c>
      <c r="I140" s="130"/>
      <c r="J140" s="139">
        <f>BK140</f>
        <v>0</v>
      </c>
      <c r="L140" s="127"/>
      <c r="M140" s="132"/>
      <c r="N140" s="133"/>
      <c r="O140" s="133"/>
      <c r="P140" s="134">
        <f>SUM(P141:P145)</f>
        <v>0</v>
      </c>
      <c r="Q140" s="133"/>
      <c r="R140" s="134">
        <f>SUM(R141:R145)</f>
        <v>0</v>
      </c>
      <c r="S140" s="133"/>
      <c r="T140" s="135">
        <f>SUM(T141:T145)</f>
        <v>0</v>
      </c>
      <c r="AR140" s="128" t="s">
        <v>84</v>
      </c>
      <c r="AT140" s="136" t="s">
        <v>75</v>
      </c>
      <c r="AU140" s="136" t="s">
        <v>84</v>
      </c>
      <c r="AY140" s="128" t="s">
        <v>143</v>
      </c>
      <c r="BK140" s="137">
        <f>SUM(BK141:BK145)</f>
        <v>0</v>
      </c>
    </row>
    <row r="141" spans="1:65" s="2" customFormat="1" ht="24.25" customHeight="1">
      <c r="A141" s="32"/>
      <c r="B141" s="140"/>
      <c r="C141" s="141" t="s">
        <v>144</v>
      </c>
      <c r="D141" s="141" t="s">
        <v>146</v>
      </c>
      <c r="E141" s="142" t="s">
        <v>210</v>
      </c>
      <c r="F141" s="143" t="s">
        <v>211</v>
      </c>
      <c r="G141" s="144" t="s">
        <v>167</v>
      </c>
      <c r="H141" s="145">
        <v>0.503</v>
      </c>
      <c r="I141" s="146"/>
      <c r="J141" s="147">
        <f>ROUND(I141*H141,2)</f>
        <v>0</v>
      </c>
      <c r="K141" s="148"/>
      <c r="L141" s="33"/>
      <c r="M141" s="149" t="s">
        <v>1</v>
      </c>
      <c r="N141" s="150" t="s">
        <v>41</v>
      </c>
      <c r="O141" s="58"/>
      <c r="P141" s="151">
        <f>O141*H141</f>
        <v>0</v>
      </c>
      <c r="Q141" s="151">
        <v>0</v>
      </c>
      <c r="R141" s="151">
        <f>Q141*H141</f>
        <v>0</v>
      </c>
      <c r="S141" s="151">
        <v>0</v>
      </c>
      <c r="T141" s="152">
        <f>S141*H141</f>
        <v>0</v>
      </c>
      <c r="U141" s="32"/>
      <c r="V141" s="32"/>
      <c r="W141" s="32"/>
      <c r="X141" s="32"/>
      <c r="Y141" s="32"/>
      <c r="Z141" s="32"/>
      <c r="AA141" s="32"/>
      <c r="AB141" s="32"/>
      <c r="AC141" s="32"/>
      <c r="AD141" s="32"/>
      <c r="AE141" s="32"/>
      <c r="AR141" s="153" t="s">
        <v>144</v>
      </c>
      <c r="AT141" s="153" t="s">
        <v>146</v>
      </c>
      <c r="AU141" s="153" t="s">
        <v>86</v>
      </c>
      <c r="AY141" s="17" t="s">
        <v>143</v>
      </c>
      <c r="BE141" s="154">
        <f>IF(N141="základní",J141,0)</f>
        <v>0</v>
      </c>
      <c r="BF141" s="154">
        <f>IF(N141="snížená",J141,0)</f>
        <v>0</v>
      </c>
      <c r="BG141" s="154">
        <f>IF(N141="zákl. přenesená",J141,0)</f>
        <v>0</v>
      </c>
      <c r="BH141" s="154">
        <f>IF(N141="sníž. přenesená",J141,0)</f>
        <v>0</v>
      </c>
      <c r="BI141" s="154">
        <f>IF(N141="nulová",J141,0)</f>
        <v>0</v>
      </c>
      <c r="BJ141" s="17" t="s">
        <v>84</v>
      </c>
      <c r="BK141" s="154">
        <f>ROUND(I141*H141,2)</f>
        <v>0</v>
      </c>
      <c r="BL141" s="17" t="s">
        <v>144</v>
      </c>
      <c r="BM141" s="153" t="s">
        <v>558</v>
      </c>
    </row>
    <row r="142" spans="1:65" s="2" customFormat="1" ht="24.25" customHeight="1">
      <c r="A142" s="32"/>
      <c r="B142" s="140"/>
      <c r="C142" s="141" t="s">
        <v>172</v>
      </c>
      <c r="D142" s="141" t="s">
        <v>146</v>
      </c>
      <c r="E142" s="142" t="s">
        <v>214</v>
      </c>
      <c r="F142" s="143" t="s">
        <v>215</v>
      </c>
      <c r="G142" s="144" t="s">
        <v>167</v>
      </c>
      <c r="H142" s="145">
        <v>7.0419999999999998</v>
      </c>
      <c r="I142" s="146"/>
      <c r="J142" s="147">
        <f>ROUND(I142*H142,2)</f>
        <v>0</v>
      </c>
      <c r="K142" s="148"/>
      <c r="L142" s="33"/>
      <c r="M142" s="149" t="s">
        <v>1</v>
      </c>
      <c r="N142" s="150" t="s">
        <v>41</v>
      </c>
      <c r="O142" s="58"/>
      <c r="P142" s="151">
        <f>O142*H142</f>
        <v>0</v>
      </c>
      <c r="Q142" s="151">
        <v>0</v>
      </c>
      <c r="R142" s="151">
        <f>Q142*H142</f>
        <v>0</v>
      </c>
      <c r="S142" s="151">
        <v>0</v>
      </c>
      <c r="T142" s="152">
        <f>S142*H142</f>
        <v>0</v>
      </c>
      <c r="U142" s="32"/>
      <c r="V142" s="32"/>
      <c r="W142" s="32"/>
      <c r="X142" s="32"/>
      <c r="Y142" s="32"/>
      <c r="Z142" s="32"/>
      <c r="AA142" s="32"/>
      <c r="AB142" s="32"/>
      <c r="AC142" s="32"/>
      <c r="AD142" s="32"/>
      <c r="AE142" s="32"/>
      <c r="AR142" s="153" t="s">
        <v>144</v>
      </c>
      <c r="AT142" s="153" t="s">
        <v>146</v>
      </c>
      <c r="AU142" s="153" t="s">
        <v>86</v>
      </c>
      <c r="AY142" s="17" t="s">
        <v>143</v>
      </c>
      <c r="BE142" s="154">
        <f>IF(N142="základní",J142,0)</f>
        <v>0</v>
      </c>
      <c r="BF142" s="154">
        <f>IF(N142="snížená",J142,0)</f>
        <v>0</v>
      </c>
      <c r="BG142" s="154">
        <f>IF(N142="zákl. přenesená",J142,0)</f>
        <v>0</v>
      </c>
      <c r="BH142" s="154">
        <f>IF(N142="sníž. přenesená",J142,0)</f>
        <v>0</v>
      </c>
      <c r="BI142" s="154">
        <f>IF(N142="nulová",J142,0)</f>
        <v>0</v>
      </c>
      <c r="BJ142" s="17" t="s">
        <v>84</v>
      </c>
      <c r="BK142" s="154">
        <f>ROUND(I142*H142,2)</f>
        <v>0</v>
      </c>
      <c r="BL142" s="17" t="s">
        <v>144</v>
      </c>
      <c r="BM142" s="153" t="s">
        <v>559</v>
      </c>
    </row>
    <row r="143" spans="1:65" s="13" customFormat="1">
      <c r="B143" s="155"/>
      <c r="D143" s="156" t="s">
        <v>151</v>
      </c>
      <c r="E143" s="157" t="s">
        <v>1</v>
      </c>
      <c r="F143" s="158" t="s">
        <v>560</v>
      </c>
      <c r="H143" s="159">
        <v>7.0419999999999998</v>
      </c>
      <c r="I143" s="160"/>
      <c r="L143" s="155"/>
      <c r="M143" s="161"/>
      <c r="N143" s="162"/>
      <c r="O143" s="162"/>
      <c r="P143" s="162"/>
      <c r="Q143" s="162"/>
      <c r="R143" s="162"/>
      <c r="S143" s="162"/>
      <c r="T143" s="163"/>
      <c r="AT143" s="157" t="s">
        <v>151</v>
      </c>
      <c r="AU143" s="157" t="s">
        <v>86</v>
      </c>
      <c r="AV143" s="13" t="s">
        <v>86</v>
      </c>
      <c r="AW143" s="13" t="s">
        <v>32</v>
      </c>
      <c r="AX143" s="13" t="s">
        <v>84</v>
      </c>
      <c r="AY143" s="157" t="s">
        <v>143</v>
      </c>
    </row>
    <row r="144" spans="1:65" s="2" customFormat="1" ht="33" customHeight="1">
      <c r="A144" s="32"/>
      <c r="B144" s="140"/>
      <c r="C144" s="141" t="s">
        <v>177</v>
      </c>
      <c r="D144" s="141" t="s">
        <v>146</v>
      </c>
      <c r="E144" s="142" t="s">
        <v>219</v>
      </c>
      <c r="F144" s="143" t="s">
        <v>220</v>
      </c>
      <c r="G144" s="144" t="s">
        <v>167</v>
      </c>
      <c r="H144" s="145">
        <v>0.503</v>
      </c>
      <c r="I144" s="146"/>
      <c r="J144" s="147">
        <f>ROUND(I144*H144,2)</f>
        <v>0</v>
      </c>
      <c r="K144" s="148"/>
      <c r="L144" s="33"/>
      <c r="M144" s="149" t="s">
        <v>1</v>
      </c>
      <c r="N144" s="150" t="s">
        <v>41</v>
      </c>
      <c r="O144" s="58"/>
      <c r="P144" s="151">
        <f>O144*H144</f>
        <v>0</v>
      </c>
      <c r="Q144" s="151">
        <v>0</v>
      </c>
      <c r="R144" s="151">
        <f>Q144*H144</f>
        <v>0</v>
      </c>
      <c r="S144" s="151">
        <v>0</v>
      </c>
      <c r="T144" s="152">
        <f>S144*H144</f>
        <v>0</v>
      </c>
      <c r="U144" s="32"/>
      <c r="V144" s="32"/>
      <c r="W144" s="32"/>
      <c r="X144" s="32"/>
      <c r="Y144" s="32"/>
      <c r="Z144" s="32"/>
      <c r="AA144" s="32"/>
      <c r="AB144" s="32"/>
      <c r="AC144" s="32"/>
      <c r="AD144" s="32"/>
      <c r="AE144" s="32"/>
      <c r="AR144" s="153" t="s">
        <v>144</v>
      </c>
      <c r="AT144" s="153" t="s">
        <v>146</v>
      </c>
      <c r="AU144" s="153" t="s">
        <v>86</v>
      </c>
      <c r="AY144" s="17" t="s">
        <v>143</v>
      </c>
      <c r="BE144" s="154">
        <f>IF(N144="základní",J144,0)</f>
        <v>0</v>
      </c>
      <c r="BF144" s="154">
        <f>IF(N144="snížená",J144,0)</f>
        <v>0</v>
      </c>
      <c r="BG144" s="154">
        <f>IF(N144="zákl. přenesená",J144,0)</f>
        <v>0</v>
      </c>
      <c r="BH144" s="154">
        <f>IF(N144="sníž. přenesená",J144,0)</f>
        <v>0</v>
      </c>
      <c r="BI144" s="154">
        <f>IF(N144="nulová",J144,0)</f>
        <v>0</v>
      </c>
      <c r="BJ144" s="17" t="s">
        <v>84</v>
      </c>
      <c r="BK144" s="154">
        <f>ROUND(I144*H144,2)</f>
        <v>0</v>
      </c>
      <c r="BL144" s="17" t="s">
        <v>144</v>
      </c>
      <c r="BM144" s="153" t="s">
        <v>561</v>
      </c>
    </row>
    <row r="145" spans="1:65" s="2" customFormat="1" ht="33" customHeight="1">
      <c r="A145" s="32"/>
      <c r="B145" s="140"/>
      <c r="C145" s="141" t="s">
        <v>182</v>
      </c>
      <c r="D145" s="141" t="s">
        <v>146</v>
      </c>
      <c r="E145" s="142" t="s">
        <v>227</v>
      </c>
      <c r="F145" s="143" t="s">
        <v>228</v>
      </c>
      <c r="G145" s="144" t="s">
        <v>167</v>
      </c>
      <c r="H145" s="145">
        <v>0.503</v>
      </c>
      <c r="I145" s="146"/>
      <c r="J145" s="147">
        <f>ROUND(I145*H145,2)</f>
        <v>0</v>
      </c>
      <c r="K145" s="148"/>
      <c r="L145" s="33"/>
      <c r="M145" s="149" t="s">
        <v>1</v>
      </c>
      <c r="N145" s="150" t="s">
        <v>41</v>
      </c>
      <c r="O145" s="58"/>
      <c r="P145" s="151">
        <f>O145*H145</f>
        <v>0</v>
      </c>
      <c r="Q145" s="151">
        <v>0</v>
      </c>
      <c r="R145" s="151">
        <f>Q145*H145</f>
        <v>0</v>
      </c>
      <c r="S145" s="151">
        <v>0</v>
      </c>
      <c r="T145" s="152">
        <f>S145*H145</f>
        <v>0</v>
      </c>
      <c r="U145" s="32"/>
      <c r="V145" s="32"/>
      <c r="W145" s="32"/>
      <c r="X145" s="32"/>
      <c r="Y145" s="32"/>
      <c r="Z145" s="32"/>
      <c r="AA145" s="32"/>
      <c r="AB145" s="32"/>
      <c r="AC145" s="32"/>
      <c r="AD145" s="32"/>
      <c r="AE145" s="32"/>
      <c r="AR145" s="153" t="s">
        <v>144</v>
      </c>
      <c r="AT145" s="153" t="s">
        <v>146</v>
      </c>
      <c r="AU145" s="153" t="s">
        <v>86</v>
      </c>
      <c r="AY145" s="17" t="s">
        <v>143</v>
      </c>
      <c r="BE145" s="154">
        <f>IF(N145="základní",J145,0)</f>
        <v>0</v>
      </c>
      <c r="BF145" s="154">
        <f>IF(N145="snížená",J145,0)</f>
        <v>0</v>
      </c>
      <c r="BG145" s="154">
        <f>IF(N145="zákl. přenesená",J145,0)</f>
        <v>0</v>
      </c>
      <c r="BH145" s="154">
        <f>IF(N145="sníž. přenesená",J145,0)</f>
        <v>0</v>
      </c>
      <c r="BI145" s="154">
        <f>IF(N145="nulová",J145,0)</f>
        <v>0</v>
      </c>
      <c r="BJ145" s="17" t="s">
        <v>84</v>
      </c>
      <c r="BK145" s="154">
        <f>ROUND(I145*H145,2)</f>
        <v>0</v>
      </c>
      <c r="BL145" s="17" t="s">
        <v>144</v>
      </c>
      <c r="BM145" s="153" t="s">
        <v>562</v>
      </c>
    </row>
    <row r="146" spans="1:65" s="12" customFormat="1" ht="25.9" customHeight="1">
      <c r="B146" s="127"/>
      <c r="D146" s="128" t="s">
        <v>75</v>
      </c>
      <c r="E146" s="129" t="s">
        <v>241</v>
      </c>
      <c r="F146" s="129" t="s">
        <v>242</v>
      </c>
      <c r="I146" s="130"/>
      <c r="J146" s="131">
        <f>BK146</f>
        <v>0</v>
      </c>
      <c r="L146" s="127"/>
      <c r="M146" s="132"/>
      <c r="N146" s="133"/>
      <c r="O146" s="133"/>
      <c r="P146" s="134">
        <f>P147+P167</f>
        <v>0</v>
      </c>
      <c r="Q146" s="133"/>
      <c r="R146" s="134">
        <f>R147+R167</f>
        <v>0.67239399999999994</v>
      </c>
      <c r="S146" s="133"/>
      <c r="T146" s="135">
        <f>T147+T167</f>
        <v>0</v>
      </c>
      <c r="AR146" s="128" t="s">
        <v>86</v>
      </c>
      <c r="AT146" s="136" t="s">
        <v>75</v>
      </c>
      <c r="AU146" s="136" t="s">
        <v>76</v>
      </c>
      <c r="AY146" s="128" t="s">
        <v>143</v>
      </c>
      <c r="BK146" s="137">
        <f>BK147+BK167</f>
        <v>0</v>
      </c>
    </row>
    <row r="147" spans="1:65" s="12" customFormat="1" ht="22.9" customHeight="1">
      <c r="B147" s="127"/>
      <c r="D147" s="128" t="s">
        <v>75</v>
      </c>
      <c r="E147" s="138" t="s">
        <v>563</v>
      </c>
      <c r="F147" s="138" t="s">
        <v>564</v>
      </c>
      <c r="I147" s="130"/>
      <c r="J147" s="139">
        <f>BK147</f>
        <v>0</v>
      </c>
      <c r="L147" s="127"/>
      <c r="M147" s="132"/>
      <c r="N147" s="133"/>
      <c r="O147" s="133"/>
      <c r="P147" s="134">
        <f>SUM(P148:P166)</f>
        <v>0</v>
      </c>
      <c r="Q147" s="133"/>
      <c r="R147" s="134">
        <f>SUM(R148:R166)</f>
        <v>0.17251</v>
      </c>
      <c r="S147" s="133"/>
      <c r="T147" s="135">
        <f>SUM(T148:T166)</f>
        <v>0</v>
      </c>
      <c r="AR147" s="128" t="s">
        <v>86</v>
      </c>
      <c r="AT147" s="136" t="s">
        <v>75</v>
      </c>
      <c r="AU147" s="136" t="s">
        <v>84</v>
      </c>
      <c r="AY147" s="128" t="s">
        <v>143</v>
      </c>
      <c r="BK147" s="137">
        <f>SUM(BK148:BK166)</f>
        <v>0</v>
      </c>
    </row>
    <row r="148" spans="1:65" s="2" customFormat="1" ht="33" customHeight="1">
      <c r="A148" s="32"/>
      <c r="B148" s="140"/>
      <c r="C148" s="141" t="s">
        <v>186</v>
      </c>
      <c r="D148" s="141" t="s">
        <v>146</v>
      </c>
      <c r="E148" s="142" t="s">
        <v>565</v>
      </c>
      <c r="F148" s="143" t="s">
        <v>566</v>
      </c>
      <c r="G148" s="144" t="s">
        <v>158</v>
      </c>
      <c r="H148" s="145">
        <v>1</v>
      </c>
      <c r="I148" s="146"/>
      <c r="J148" s="147">
        <f t="shared" ref="J148:J155" si="0">ROUND(I148*H148,2)</f>
        <v>0</v>
      </c>
      <c r="K148" s="148"/>
      <c r="L148" s="33"/>
      <c r="M148" s="149" t="s">
        <v>1</v>
      </c>
      <c r="N148" s="150" t="s">
        <v>41</v>
      </c>
      <c r="O148" s="58"/>
      <c r="P148" s="151">
        <f t="shared" ref="P148:P155" si="1">O148*H148</f>
        <v>0</v>
      </c>
      <c r="Q148" s="151">
        <v>2.5999999999999998E-4</v>
      </c>
      <c r="R148" s="151">
        <f t="shared" ref="R148:R155" si="2">Q148*H148</f>
        <v>2.5999999999999998E-4</v>
      </c>
      <c r="S148" s="151">
        <v>0</v>
      </c>
      <c r="T148" s="152">
        <f t="shared" ref="T148:T155" si="3">S148*H148</f>
        <v>0</v>
      </c>
      <c r="U148" s="32"/>
      <c r="V148" s="32"/>
      <c r="W148" s="32"/>
      <c r="X148" s="32"/>
      <c r="Y148" s="32"/>
      <c r="Z148" s="32"/>
      <c r="AA148" s="32"/>
      <c r="AB148" s="32"/>
      <c r="AC148" s="32"/>
      <c r="AD148" s="32"/>
      <c r="AE148" s="32"/>
      <c r="AR148" s="153" t="s">
        <v>222</v>
      </c>
      <c r="AT148" s="153" t="s">
        <v>146</v>
      </c>
      <c r="AU148" s="153" t="s">
        <v>86</v>
      </c>
      <c r="AY148" s="17" t="s">
        <v>143</v>
      </c>
      <c r="BE148" s="154">
        <f t="shared" ref="BE148:BE155" si="4">IF(N148="základní",J148,0)</f>
        <v>0</v>
      </c>
      <c r="BF148" s="154">
        <f t="shared" ref="BF148:BF155" si="5">IF(N148="snížená",J148,0)</f>
        <v>0</v>
      </c>
      <c r="BG148" s="154">
        <f t="shared" ref="BG148:BG155" si="6">IF(N148="zákl. přenesená",J148,0)</f>
        <v>0</v>
      </c>
      <c r="BH148" s="154">
        <f t="shared" ref="BH148:BH155" si="7">IF(N148="sníž. přenesená",J148,0)</f>
        <v>0</v>
      </c>
      <c r="BI148" s="154">
        <f t="shared" ref="BI148:BI155" si="8">IF(N148="nulová",J148,0)</f>
        <v>0</v>
      </c>
      <c r="BJ148" s="17" t="s">
        <v>84</v>
      </c>
      <c r="BK148" s="154">
        <f t="shared" ref="BK148:BK155" si="9">ROUND(I148*H148,2)</f>
        <v>0</v>
      </c>
      <c r="BL148" s="17" t="s">
        <v>222</v>
      </c>
      <c r="BM148" s="153" t="s">
        <v>567</v>
      </c>
    </row>
    <row r="149" spans="1:65" s="2" customFormat="1" ht="44.25" customHeight="1">
      <c r="A149" s="32"/>
      <c r="B149" s="140"/>
      <c r="C149" s="179" t="s">
        <v>170</v>
      </c>
      <c r="D149" s="179" t="s">
        <v>272</v>
      </c>
      <c r="E149" s="180" t="s">
        <v>568</v>
      </c>
      <c r="F149" s="181" t="s">
        <v>569</v>
      </c>
      <c r="G149" s="182" t="s">
        <v>204</v>
      </c>
      <c r="H149" s="183">
        <v>2</v>
      </c>
      <c r="I149" s="184"/>
      <c r="J149" s="185">
        <f t="shared" si="0"/>
        <v>0</v>
      </c>
      <c r="K149" s="186"/>
      <c r="L149" s="187"/>
      <c r="M149" s="188" t="s">
        <v>1</v>
      </c>
      <c r="N149" s="189" t="s">
        <v>41</v>
      </c>
      <c r="O149" s="58"/>
      <c r="P149" s="151">
        <f t="shared" si="1"/>
        <v>0</v>
      </c>
      <c r="Q149" s="151">
        <v>4.8000000000000001E-2</v>
      </c>
      <c r="R149" s="151">
        <f t="shared" si="2"/>
        <v>9.6000000000000002E-2</v>
      </c>
      <c r="S149" s="151">
        <v>0</v>
      </c>
      <c r="T149" s="152">
        <f t="shared" si="3"/>
        <v>0</v>
      </c>
      <c r="U149" s="32"/>
      <c r="V149" s="32"/>
      <c r="W149" s="32"/>
      <c r="X149" s="32"/>
      <c r="Y149" s="32"/>
      <c r="Z149" s="32"/>
      <c r="AA149" s="32"/>
      <c r="AB149" s="32"/>
      <c r="AC149" s="32"/>
      <c r="AD149" s="32"/>
      <c r="AE149" s="32"/>
      <c r="AR149" s="153" t="s">
        <v>275</v>
      </c>
      <c r="AT149" s="153" t="s">
        <v>272</v>
      </c>
      <c r="AU149" s="153" t="s">
        <v>86</v>
      </c>
      <c r="AY149" s="17" t="s">
        <v>143</v>
      </c>
      <c r="BE149" s="154">
        <f t="shared" si="4"/>
        <v>0</v>
      </c>
      <c r="BF149" s="154">
        <f t="shared" si="5"/>
        <v>0</v>
      </c>
      <c r="BG149" s="154">
        <f t="shared" si="6"/>
        <v>0</v>
      </c>
      <c r="BH149" s="154">
        <f t="shared" si="7"/>
        <v>0</v>
      </c>
      <c r="BI149" s="154">
        <f t="shared" si="8"/>
        <v>0</v>
      </c>
      <c r="BJ149" s="17" t="s">
        <v>84</v>
      </c>
      <c r="BK149" s="154">
        <f t="shared" si="9"/>
        <v>0</v>
      </c>
      <c r="BL149" s="17" t="s">
        <v>222</v>
      </c>
      <c r="BM149" s="153" t="s">
        <v>570</v>
      </c>
    </row>
    <row r="150" spans="1:65" s="2" customFormat="1" ht="24.25" customHeight="1">
      <c r="A150" s="32"/>
      <c r="B150" s="140"/>
      <c r="C150" s="141" t="s">
        <v>193</v>
      </c>
      <c r="D150" s="141" t="s">
        <v>146</v>
      </c>
      <c r="E150" s="142" t="s">
        <v>571</v>
      </c>
      <c r="F150" s="143" t="s">
        <v>572</v>
      </c>
      <c r="G150" s="144" t="s">
        <v>204</v>
      </c>
      <c r="H150" s="145">
        <v>1</v>
      </c>
      <c r="I150" s="146"/>
      <c r="J150" s="147">
        <f t="shared" si="0"/>
        <v>0</v>
      </c>
      <c r="K150" s="148"/>
      <c r="L150" s="33"/>
      <c r="M150" s="149" t="s">
        <v>1</v>
      </c>
      <c r="N150" s="150" t="s">
        <v>41</v>
      </c>
      <c r="O150" s="58"/>
      <c r="P150" s="151">
        <f t="shared" si="1"/>
        <v>0</v>
      </c>
      <c r="Q150" s="151">
        <v>2.5000000000000001E-4</v>
      </c>
      <c r="R150" s="151">
        <f t="shared" si="2"/>
        <v>2.5000000000000001E-4</v>
      </c>
      <c r="S150" s="151">
        <v>0</v>
      </c>
      <c r="T150" s="152">
        <f t="shared" si="3"/>
        <v>0</v>
      </c>
      <c r="U150" s="32"/>
      <c r="V150" s="32"/>
      <c r="W150" s="32"/>
      <c r="X150" s="32"/>
      <c r="Y150" s="32"/>
      <c r="Z150" s="32"/>
      <c r="AA150" s="32"/>
      <c r="AB150" s="32"/>
      <c r="AC150" s="32"/>
      <c r="AD150" s="32"/>
      <c r="AE150" s="32"/>
      <c r="AR150" s="153" t="s">
        <v>222</v>
      </c>
      <c r="AT150" s="153" t="s">
        <v>146</v>
      </c>
      <c r="AU150" s="153" t="s">
        <v>86</v>
      </c>
      <c r="AY150" s="17" t="s">
        <v>143</v>
      </c>
      <c r="BE150" s="154">
        <f t="shared" si="4"/>
        <v>0</v>
      </c>
      <c r="BF150" s="154">
        <f t="shared" si="5"/>
        <v>0</v>
      </c>
      <c r="BG150" s="154">
        <f t="shared" si="6"/>
        <v>0</v>
      </c>
      <c r="BH150" s="154">
        <f t="shared" si="7"/>
        <v>0</v>
      </c>
      <c r="BI150" s="154">
        <f t="shared" si="8"/>
        <v>0</v>
      </c>
      <c r="BJ150" s="17" t="s">
        <v>84</v>
      </c>
      <c r="BK150" s="154">
        <f t="shared" si="9"/>
        <v>0</v>
      </c>
      <c r="BL150" s="17" t="s">
        <v>222</v>
      </c>
      <c r="BM150" s="153" t="s">
        <v>573</v>
      </c>
    </row>
    <row r="151" spans="1:65" s="2" customFormat="1" ht="37.9" customHeight="1">
      <c r="A151" s="32"/>
      <c r="B151" s="140"/>
      <c r="C151" s="179" t="s">
        <v>197</v>
      </c>
      <c r="D151" s="179" t="s">
        <v>272</v>
      </c>
      <c r="E151" s="180" t="s">
        <v>574</v>
      </c>
      <c r="F151" s="181" t="s">
        <v>575</v>
      </c>
      <c r="G151" s="182" t="s">
        <v>204</v>
      </c>
      <c r="H151" s="183">
        <v>1</v>
      </c>
      <c r="I151" s="184"/>
      <c r="J151" s="185">
        <f t="shared" si="0"/>
        <v>0</v>
      </c>
      <c r="K151" s="186"/>
      <c r="L151" s="187"/>
      <c r="M151" s="188" t="s">
        <v>1</v>
      </c>
      <c r="N151" s="189" t="s">
        <v>41</v>
      </c>
      <c r="O151" s="58"/>
      <c r="P151" s="151">
        <f t="shared" si="1"/>
        <v>0</v>
      </c>
      <c r="Q151" s="151">
        <v>3.1E-2</v>
      </c>
      <c r="R151" s="151">
        <f t="shared" si="2"/>
        <v>3.1E-2</v>
      </c>
      <c r="S151" s="151">
        <v>0</v>
      </c>
      <c r="T151" s="152">
        <f t="shared" si="3"/>
        <v>0</v>
      </c>
      <c r="U151" s="32"/>
      <c r="V151" s="32"/>
      <c r="W151" s="32"/>
      <c r="X151" s="32"/>
      <c r="Y151" s="32"/>
      <c r="Z151" s="32"/>
      <c r="AA151" s="32"/>
      <c r="AB151" s="32"/>
      <c r="AC151" s="32"/>
      <c r="AD151" s="32"/>
      <c r="AE151" s="32"/>
      <c r="AR151" s="153" t="s">
        <v>275</v>
      </c>
      <c r="AT151" s="153" t="s">
        <v>272</v>
      </c>
      <c r="AU151" s="153" t="s">
        <v>86</v>
      </c>
      <c r="AY151" s="17" t="s">
        <v>143</v>
      </c>
      <c r="BE151" s="154">
        <f t="shared" si="4"/>
        <v>0</v>
      </c>
      <c r="BF151" s="154">
        <f t="shared" si="5"/>
        <v>0</v>
      </c>
      <c r="BG151" s="154">
        <f t="shared" si="6"/>
        <v>0</v>
      </c>
      <c r="BH151" s="154">
        <f t="shared" si="7"/>
        <v>0</v>
      </c>
      <c r="BI151" s="154">
        <f t="shared" si="8"/>
        <v>0</v>
      </c>
      <c r="BJ151" s="17" t="s">
        <v>84</v>
      </c>
      <c r="BK151" s="154">
        <f t="shared" si="9"/>
        <v>0</v>
      </c>
      <c r="BL151" s="17" t="s">
        <v>222</v>
      </c>
      <c r="BM151" s="153" t="s">
        <v>576</v>
      </c>
    </row>
    <row r="152" spans="1:65" s="2" customFormat="1" ht="33" customHeight="1">
      <c r="A152" s="32"/>
      <c r="B152" s="140"/>
      <c r="C152" s="141" t="s">
        <v>8</v>
      </c>
      <c r="D152" s="141" t="s">
        <v>146</v>
      </c>
      <c r="E152" s="142" t="s">
        <v>577</v>
      </c>
      <c r="F152" s="143" t="s">
        <v>578</v>
      </c>
      <c r="G152" s="144" t="s">
        <v>204</v>
      </c>
      <c r="H152" s="145">
        <v>4</v>
      </c>
      <c r="I152" s="146"/>
      <c r="J152" s="147">
        <f t="shared" si="0"/>
        <v>0</v>
      </c>
      <c r="K152" s="148"/>
      <c r="L152" s="33"/>
      <c r="M152" s="149" t="s">
        <v>1</v>
      </c>
      <c r="N152" s="150" t="s">
        <v>41</v>
      </c>
      <c r="O152" s="58"/>
      <c r="P152" s="151">
        <f t="shared" si="1"/>
        <v>0</v>
      </c>
      <c r="Q152" s="151">
        <v>0</v>
      </c>
      <c r="R152" s="151">
        <f t="shared" si="2"/>
        <v>0</v>
      </c>
      <c r="S152" s="151">
        <v>0</v>
      </c>
      <c r="T152" s="152">
        <f t="shared" si="3"/>
        <v>0</v>
      </c>
      <c r="U152" s="32"/>
      <c r="V152" s="32"/>
      <c r="W152" s="32"/>
      <c r="X152" s="32"/>
      <c r="Y152" s="32"/>
      <c r="Z152" s="32"/>
      <c r="AA152" s="32"/>
      <c r="AB152" s="32"/>
      <c r="AC152" s="32"/>
      <c r="AD152" s="32"/>
      <c r="AE152" s="32"/>
      <c r="AR152" s="153" t="s">
        <v>222</v>
      </c>
      <c r="AT152" s="153" t="s">
        <v>146</v>
      </c>
      <c r="AU152" s="153" t="s">
        <v>86</v>
      </c>
      <c r="AY152" s="17" t="s">
        <v>143</v>
      </c>
      <c r="BE152" s="154">
        <f t="shared" si="4"/>
        <v>0</v>
      </c>
      <c r="BF152" s="154">
        <f t="shared" si="5"/>
        <v>0</v>
      </c>
      <c r="BG152" s="154">
        <f t="shared" si="6"/>
        <v>0</v>
      </c>
      <c r="BH152" s="154">
        <f t="shared" si="7"/>
        <v>0</v>
      </c>
      <c r="BI152" s="154">
        <f t="shared" si="8"/>
        <v>0</v>
      </c>
      <c r="BJ152" s="17" t="s">
        <v>84</v>
      </c>
      <c r="BK152" s="154">
        <f t="shared" si="9"/>
        <v>0</v>
      </c>
      <c r="BL152" s="17" t="s">
        <v>222</v>
      </c>
      <c r="BM152" s="153" t="s">
        <v>579</v>
      </c>
    </row>
    <row r="153" spans="1:65" s="2" customFormat="1" ht="24.25" customHeight="1">
      <c r="A153" s="32"/>
      <c r="B153" s="140"/>
      <c r="C153" s="141" t="s">
        <v>209</v>
      </c>
      <c r="D153" s="141" t="s">
        <v>146</v>
      </c>
      <c r="E153" s="142" t="s">
        <v>580</v>
      </c>
      <c r="F153" s="143" t="s">
        <v>581</v>
      </c>
      <c r="G153" s="144" t="s">
        <v>204</v>
      </c>
      <c r="H153" s="145">
        <v>1</v>
      </c>
      <c r="I153" s="146"/>
      <c r="J153" s="147">
        <f t="shared" si="0"/>
        <v>0</v>
      </c>
      <c r="K153" s="148"/>
      <c r="L153" s="33"/>
      <c r="M153" s="149" t="s">
        <v>1</v>
      </c>
      <c r="N153" s="150" t="s">
        <v>41</v>
      </c>
      <c r="O153" s="58"/>
      <c r="P153" s="151">
        <f t="shared" si="1"/>
        <v>0</v>
      </c>
      <c r="Q153" s="151">
        <v>0</v>
      </c>
      <c r="R153" s="151">
        <f t="shared" si="2"/>
        <v>0</v>
      </c>
      <c r="S153" s="151">
        <v>0</v>
      </c>
      <c r="T153" s="152">
        <f t="shared" si="3"/>
        <v>0</v>
      </c>
      <c r="U153" s="32"/>
      <c r="V153" s="32"/>
      <c r="W153" s="32"/>
      <c r="X153" s="32"/>
      <c r="Y153" s="32"/>
      <c r="Z153" s="32"/>
      <c r="AA153" s="32"/>
      <c r="AB153" s="32"/>
      <c r="AC153" s="32"/>
      <c r="AD153" s="32"/>
      <c r="AE153" s="32"/>
      <c r="AR153" s="153" t="s">
        <v>222</v>
      </c>
      <c r="AT153" s="153" t="s">
        <v>146</v>
      </c>
      <c r="AU153" s="153" t="s">
        <v>86</v>
      </c>
      <c r="AY153" s="17" t="s">
        <v>143</v>
      </c>
      <c r="BE153" s="154">
        <f t="shared" si="4"/>
        <v>0</v>
      </c>
      <c r="BF153" s="154">
        <f t="shared" si="5"/>
        <v>0</v>
      </c>
      <c r="BG153" s="154">
        <f t="shared" si="6"/>
        <v>0</v>
      </c>
      <c r="BH153" s="154">
        <f t="shared" si="7"/>
        <v>0</v>
      </c>
      <c r="BI153" s="154">
        <f t="shared" si="8"/>
        <v>0</v>
      </c>
      <c r="BJ153" s="17" t="s">
        <v>84</v>
      </c>
      <c r="BK153" s="154">
        <f t="shared" si="9"/>
        <v>0</v>
      </c>
      <c r="BL153" s="17" t="s">
        <v>222</v>
      </c>
      <c r="BM153" s="153" t="s">
        <v>582</v>
      </c>
    </row>
    <row r="154" spans="1:65" s="2" customFormat="1" ht="37.9" customHeight="1">
      <c r="A154" s="32"/>
      <c r="B154" s="140"/>
      <c r="C154" s="179" t="s">
        <v>213</v>
      </c>
      <c r="D154" s="179" t="s">
        <v>272</v>
      </c>
      <c r="E154" s="180" t="s">
        <v>583</v>
      </c>
      <c r="F154" s="181" t="s">
        <v>584</v>
      </c>
      <c r="G154" s="182" t="s">
        <v>204</v>
      </c>
      <c r="H154" s="183">
        <v>1</v>
      </c>
      <c r="I154" s="184"/>
      <c r="J154" s="185">
        <f t="shared" si="0"/>
        <v>0</v>
      </c>
      <c r="K154" s="186"/>
      <c r="L154" s="187"/>
      <c r="M154" s="188" t="s">
        <v>1</v>
      </c>
      <c r="N154" s="189" t="s">
        <v>41</v>
      </c>
      <c r="O154" s="58"/>
      <c r="P154" s="151">
        <f t="shared" si="1"/>
        <v>0</v>
      </c>
      <c r="Q154" s="151">
        <v>4.4999999999999998E-2</v>
      </c>
      <c r="R154" s="151">
        <f t="shared" si="2"/>
        <v>4.4999999999999998E-2</v>
      </c>
      <c r="S154" s="151">
        <v>0</v>
      </c>
      <c r="T154" s="152">
        <f t="shared" si="3"/>
        <v>0</v>
      </c>
      <c r="U154" s="32"/>
      <c r="V154" s="32"/>
      <c r="W154" s="32"/>
      <c r="X154" s="32"/>
      <c r="Y154" s="32"/>
      <c r="Z154" s="32"/>
      <c r="AA154" s="32"/>
      <c r="AB154" s="32"/>
      <c r="AC154" s="32"/>
      <c r="AD154" s="32"/>
      <c r="AE154" s="32"/>
      <c r="AR154" s="153" t="s">
        <v>275</v>
      </c>
      <c r="AT154" s="153" t="s">
        <v>272</v>
      </c>
      <c r="AU154" s="153" t="s">
        <v>86</v>
      </c>
      <c r="AY154" s="17" t="s">
        <v>143</v>
      </c>
      <c r="BE154" s="154">
        <f t="shared" si="4"/>
        <v>0</v>
      </c>
      <c r="BF154" s="154">
        <f t="shared" si="5"/>
        <v>0</v>
      </c>
      <c r="BG154" s="154">
        <f t="shared" si="6"/>
        <v>0</v>
      </c>
      <c r="BH154" s="154">
        <f t="shared" si="7"/>
        <v>0</v>
      </c>
      <c r="BI154" s="154">
        <f t="shared" si="8"/>
        <v>0</v>
      </c>
      <c r="BJ154" s="17" t="s">
        <v>84</v>
      </c>
      <c r="BK154" s="154">
        <f t="shared" si="9"/>
        <v>0</v>
      </c>
      <c r="BL154" s="17" t="s">
        <v>222</v>
      </c>
      <c r="BM154" s="153" t="s">
        <v>585</v>
      </c>
    </row>
    <row r="155" spans="1:65" s="2" customFormat="1" ht="24.25" customHeight="1">
      <c r="A155" s="32"/>
      <c r="B155" s="140"/>
      <c r="C155" s="141" t="s">
        <v>218</v>
      </c>
      <c r="D155" s="141" t="s">
        <v>146</v>
      </c>
      <c r="E155" s="142" t="s">
        <v>586</v>
      </c>
      <c r="F155" s="143" t="s">
        <v>587</v>
      </c>
      <c r="G155" s="144" t="s">
        <v>158</v>
      </c>
      <c r="H155" s="145">
        <v>3.96</v>
      </c>
      <c r="I155" s="146"/>
      <c r="J155" s="147">
        <f t="shared" si="0"/>
        <v>0</v>
      </c>
      <c r="K155" s="148"/>
      <c r="L155" s="33"/>
      <c r="M155" s="149" t="s">
        <v>1</v>
      </c>
      <c r="N155" s="150" t="s">
        <v>41</v>
      </c>
      <c r="O155" s="58"/>
      <c r="P155" s="151">
        <f t="shared" si="1"/>
        <v>0</v>
      </c>
      <c r="Q155" s="151">
        <v>0</v>
      </c>
      <c r="R155" s="151">
        <f t="shared" si="2"/>
        <v>0</v>
      </c>
      <c r="S155" s="151">
        <v>0</v>
      </c>
      <c r="T155" s="152">
        <f t="shared" si="3"/>
        <v>0</v>
      </c>
      <c r="U155" s="32"/>
      <c r="V155" s="32"/>
      <c r="W155" s="32"/>
      <c r="X155" s="32"/>
      <c r="Y155" s="32"/>
      <c r="Z155" s="32"/>
      <c r="AA155" s="32"/>
      <c r="AB155" s="32"/>
      <c r="AC155" s="32"/>
      <c r="AD155" s="32"/>
      <c r="AE155" s="32"/>
      <c r="AR155" s="153" t="s">
        <v>222</v>
      </c>
      <c r="AT155" s="153" t="s">
        <v>146</v>
      </c>
      <c r="AU155" s="153" t="s">
        <v>86</v>
      </c>
      <c r="AY155" s="17" t="s">
        <v>143</v>
      </c>
      <c r="BE155" s="154">
        <f t="shared" si="4"/>
        <v>0</v>
      </c>
      <c r="BF155" s="154">
        <f t="shared" si="5"/>
        <v>0</v>
      </c>
      <c r="BG155" s="154">
        <f t="shared" si="6"/>
        <v>0</v>
      </c>
      <c r="BH155" s="154">
        <f t="shared" si="7"/>
        <v>0</v>
      </c>
      <c r="BI155" s="154">
        <f t="shared" si="8"/>
        <v>0</v>
      </c>
      <c r="BJ155" s="17" t="s">
        <v>84</v>
      </c>
      <c r="BK155" s="154">
        <f t="shared" si="9"/>
        <v>0</v>
      </c>
      <c r="BL155" s="17" t="s">
        <v>222</v>
      </c>
      <c r="BM155" s="153" t="s">
        <v>588</v>
      </c>
    </row>
    <row r="156" spans="1:65" s="13" customFormat="1">
      <c r="B156" s="155"/>
      <c r="D156" s="156" t="s">
        <v>151</v>
      </c>
      <c r="E156" s="157" t="s">
        <v>1</v>
      </c>
      <c r="F156" s="158" t="s">
        <v>589</v>
      </c>
      <c r="H156" s="159">
        <v>3.96</v>
      </c>
      <c r="I156" s="160"/>
      <c r="L156" s="155"/>
      <c r="M156" s="161"/>
      <c r="N156" s="162"/>
      <c r="O156" s="162"/>
      <c r="P156" s="162"/>
      <c r="Q156" s="162"/>
      <c r="R156" s="162"/>
      <c r="S156" s="162"/>
      <c r="T156" s="163"/>
      <c r="AT156" s="157" t="s">
        <v>151</v>
      </c>
      <c r="AU156" s="157" t="s">
        <v>86</v>
      </c>
      <c r="AV156" s="13" t="s">
        <v>86</v>
      </c>
      <c r="AW156" s="13" t="s">
        <v>32</v>
      </c>
      <c r="AX156" s="13" t="s">
        <v>84</v>
      </c>
      <c r="AY156" s="157" t="s">
        <v>143</v>
      </c>
    </row>
    <row r="157" spans="1:65" s="2" customFormat="1" ht="21.75" customHeight="1">
      <c r="A157" s="32"/>
      <c r="B157" s="140"/>
      <c r="C157" s="141" t="s">
        <v>222</v>
      </c>
      <c r="D157" s="141" t="s">
        <v>146</v>
      </c>
      <c r="E157" s="142" t="s">
        <v>590</v>
      </c>
      <c r="F157" s="143" t="s">
        <v>591</v>
      </c>
      <c r="G157" s="144" t="s">
        <v>204</v>
      </c>
      <c r="H157" s="145">
        <v>2</v>
      </c>
      <c r="I157" s="146"/>
      <c r="J157" s="147">
        <f t="shared" ref="J157:J162" si="10">ROUND(I157*H157,2)</f>
        <v>0</v>
      </c>
      <c r="K157" s="148"/>
      <c r="L157" s="33"/>
      <c r="M157" s="149" t="s">
        <v>1</v>
      </c>
      <c r="N157" s="150" t="s">
        <v>41</v>
      </c>
      <c r="O157" s="58"/>
      <c r="P157" s="151">
        <f t="shared" ref="P157:P162" si="11">O157*H157</f>
        <v>0</v>
      </c>
      <c r="Q157" s="151">
        <v>0</v>
      </c>
      <c r="R157" s="151">
        <f t="shared" ref="R157:R162" si="12">Q157*H157</f>
        <v>0</v>
      </c>
      <c r="S157" s="151">
        <v>0</v>
      </c>
      <c r="T157" s="152">
        <f t="shared" ref="T157:T162" si="13">S157*H157</f>
        <v>0</v>
      </c>
      <c r="U157" s="32"/>
      <c r="V157" s="32"/>
      <c r="W157" s="32"/>
      <c r="X157" s="32"/>
      <c r="Y157" s="32"/>
      <c r="Z157" s="32"/>
      <c r="AA157" s="32"/>
      <c r="AB157" s="32"/>
      <c r="AC157" s="32"/>
      <c r="AD157" s="32"/>
      <c r="AE157" s="32"/>
      <c r="AR157" s="153" t="s">
        <v>222</v>
      </c>
      <c r="AT157" s="153" t="s">
        <v>146</v>
      </c>
      <c r="AU157" s="153" t="s">
        <v>86</v>
      </c>
      <c r="AY157" s="17" t="s">
        <v>143</v>
      </c>
      <c r="BE157" s="154">
        <f t="shared" ref="BE157:BE162" si="14">IF(N157="základní",J157,0)</f>
        <v>0</v>
      </c>
      <c r="BF157" s="154">
        <f t="shared" ref="BF157:BF162" si="15">IF(N157="snížená",J157,0)</f>
        <v>0</v>
      </c>
      <c r="BG157" s="154">
        <f t="shared" ref="BG157:BG162" si="16">IF(N157="zákl. přenesená",J157,0)</f>
        <v>0</v>
      </c>
      <c r="BH157" s="154">
        <f t="shared" ref="BH157:BH162" si="17">IF(N157="sníž. přenesená",J157,0)</f>
        <v>0</v>
      </c>
      <c r="BI157" s="154">
        <f t="shared" ref="BI157:BI162" si="18">IF(N157="nulová",J157,0)</f>
        <v>0</v>
      </c>
      <c r="BJ157" s="17" t="s">
        <v>84</v>
      </c>
      <c r="BK157" s="154">
        <f t="shared" ref="BK157:BK162" si="19">ROUND(I157*H157,2)</f>
        <v>0</v>
      </c>
      <c r="BL157" s="17" t="s">
        <v>222</v>
      </c>
      <c r="BM157" s="153" t="s">
        <v>592</v>
      </c>
    </row>
    <row r="158" spans="1:65" s="2" customFormat="1" ht="49.15" customHeight="1">
      <c r="A158" s="32"/>
      <c r="B158" s="140"/>
      <c r="C158" s="141" t="s">
        <v>226</v>
      </c>
      <c r="D158" s="141" t="s">
        <v>146</v>
      </c>
      <c r="E158" s="142" t="s">
        <v>593</v>
      </c>
      <c r="F158" s="143" t="s">
        <v>594</v>
      </c>
      <c r="G158" s="144" t="s">
        <v>158</v>
      </c>
      <c r="H158" s="145">
        <v>3.96</v>
      </c>
      <c r="I158" s="146"/>
      <c r="J158" s="147">
        <f t="shared" si="10"/>
        <v>0</v>
      </c>
      <c r="K158" s="148"/>
      <c r="L158" s="33"/>
      <c r="M158" s="149" t="s">
        <v>1</v>
      </c>
      <c r="N158" s="150" t="s">
        <v>41</v>
      </c>
      <c r="O158" s="58"/>
      <c r="P158" s="151">
        <f t="shared" si="11"/>
        <v>0</v>
      </c>
      <c r="Q158" s="151">
        <v>0</v>
      </c>
      <c r="R158" s="151">
        <f t="shared" si="12"/>
        <v>0</v>
      </c>
      <c r="S158" s="151">
        <v>0</v>
      </c>
      <c r="T158" s="152">
        <f t="shared" si="13"/>
        <v>0</v>
      </c>
      <c r="U158" s="32"/>
      <c r="V158" s="32"/>
      <c r="W158" s="32"/>
      <c r="X158" s="32"/>
      <c r="Y158" s="32"/>
      <c r="Z158" s="32"/>
      <c r="AA158" s="32"/>
      <c r="AB158" s="32"/>
      <c r="AC158" s="32"/>
      <c r="AD158" s="32"/>
      <c r="AE158" s="32"/>
      <c r="AR158" s="153" t="s">
        <v>222</v>
      </c>
      <c r="AT158" s="153" t="s">
        <v>146</v>
      </c>
      <c r="AU158" s="153" t="s">
        <v>86</v>
      </c>
      <c r="AY158" s="17" t="s">
        <v>143</v>
      </c>
      <c r="BE158" s="154">
        <f t="shared" si="14"/>
        <v>0</v>
      </c>
      <c r="BF158" s="154">
        <f t="shared" si="15"/>
        <v>0</v>
      </c>
      <c r="BG158" s="154">
        <f t="shared" si="16"/>
        <v>0</v>
      </c>
      <c r="BH158" s="154">
        <f t="shared" si="17"/>
        <v>0</v>
      </c>
      <c r="BI158" s="154">
        <f t="shared" si="18"/>
        <v>0</v>
      </c>
      <c r="BJ158" s="17" t="s">
        <v>84</v>
      </c>
      <c r="BK158" s="154">
        <f t="shared" si="19"/>
        <v>0</v>
      </c>
      <c r="BL158" s="17" t="s">
        <v>222</v>
      </c>
      <c r="BM158" s="153" t="s">
        <v>595</v>
      </c>
    </row>
    <row r="159" spans="1:65" s="2" customFormat="1" ht="33" customHeight="1">
      <c r="A159" s="32"/>
      <c r="B159" s="140"/>
      <c r="C159" s="141" t="s">
        <v>231</v>
      </c>
      <c r="D159" s="141" t="s">
        <v>146</v>
      </c>
      <c r="E159" s="142" t="s">
        <v>596</v>
      </c>
      <c r="F159" s="143" t="s">
        <v>597</v>
      </c>
      <c r="G159" s="144" t="s">
        <v>200</v>
      </c>
      <c r="H159" s="145">
        <v>1</v>
      </c>
      <c r="I159" s="146"/>
      <c r="J159" s="147">
        <f t="shared" si="10"/>
        <v>0</v>
      </c>
      <c r="K159" s="148"/>
      <c r="L159" s="33"/>
      <c r="M159" s="149" t="s">
        <v>1</v>
      </c>
      <c r="N159" s="150" t="s">
        <v>41</v>
      </c>
      <c r="O159" s="58"/>
      <c r="P159" s="151">
        <f t="shared" si="11"/>
        <v>0</v>
      </c>
      <c r="Q159" s="151">
        <v>0</v>
      </c>
      <c r="R159" s="151">
        <f t="shared" si="12"/>
        <v>0</v>
      </c>
      <c r="S159" s="151">
        <v>0</v>
      </c>
      <c r="T159" s="152">
        <f t="shared" si="13"/>
        <v>0</v>
      </c>
      <c r="U159" s="32"/>
      <c r="V159" s="32"/>
      <c r="W159" s="32"/>
      <c r="X159" s="32"/>
      <c r="Y159" s="32"/>
      <c r="Z159" s="32"/>
      <c r="AA159" s="32"/>
      <c r="AB159" s="32"/>
      <c r="AC159" s="32"/>
      <c r="AD159" s="32"/>
      <c r="AE159" s="32"/>
      <c r="AR159" s="153" t="s">
        <v>222</v>
      </c>
      <c r="AT159" s="153" t="s">
        <v>146</v>
      </c>
      <c r="AU159" s="153" t="s">
        <v>86</v>
      </c>
      <c r="AY159" s="17" t="s">
        <v>143</v>
      </c>
      <c r="BE159" s="154">
        <f t="shared" si="14"/>
        <v>0</v>
      </c>
      <c r="BF159" s="154">
        <f t="shared" si="15"/>
        <v>0</v>
      </c>
      <c r="BG159" s="154">
        <f t="shared" si="16"/>
        <v>0</v>
      </c>
      <c r="BH159" s="154">
        <f t="shared" si="17"/>
        <v>0</v>
      </c>
      <c r="BI159" s="154">
        <f t="shared" si="18"/>
        <v>0</v>
      </c>
      <c r="BJ159" s="17" t="s">
        <v>84</v>
      </c>
      <c r="BK159" s="154">
        <f t="shared" si="19"/>
        <v>0</v>
      </c>
      <c r="BL159" s="17" t="s">
        <v>222</v>
      </c>
      <c r="BM159" s="153" t="s">
        <v>598</v>
      </c>
    </row>
    <row r="160" spans="1:65" s="2" customFormat="1" ht="24.25" customHeight="1">
      <c r="A160" s="32"/>
      <c r="B160" s="140"/>
      <c r="C160" s="141" t="s">
        <v>237</v>
      </c>
      <c r="D160" s="141" t="s">
        <v>146</v>
      </c>
      <c r="E160" s="142" t="s">
        <v>599</v>
      </c>
      <c r="F160" s="143" t="s">
        <v>600</v>
      </c>
      <c r="G160" s="144" t="s">
        <v>204</v>
      </c>
      <c r="H160" s="145">
        <v>1</v>
      </c>
      <c r="I160" s="146"/>
      <c r="J160" s="147">
        <f t="shared" si="10"/>
        <v>0</v>
      </c>
      <c r="K160" s="148"/>
      <c r="L160" s="33"/>
      <c r="M160" s="149" t="s">
        <v>1</v>
      </c>
      <c r="N160" s="150" t="s">
        <v>41</v>
      </c>
      <c r="O160" s="58"/>
      <c r="P160" s="151">
        <f t="shared" si="11"/>
        <v>0</v>
      </c>
      <c r="Q160" s="151">
        <v>0</v>
      </c>
      <c r="R160" s="151">
        <f t="shared" si="12"/>
        <v>0</v>
      </c>
      <c r="S160" s="151">
        <v>0</v>
      </c>
      <c r="T160" s="152">
        <f t="shared" si="13"/>
        <v>0</v>
      </c>
      <c r="U160" s="32"/>
      <c r="V160" s="32"/>
      <c r="W160" s="32"/>
      <c r="X160" s="32"/>
      <c r="Y160" s="32"/>
      <c r="Z160" s="32"/>
      <c r="AA160" s="32"/>
      <c r="AB160" s="32"/>
      <c r="AC160" s="32"/>
      <c r="AD160" s="32"/>
      <c r="AE160" s="32"/>
      <c r="AR160" s="153" t="s">
        <v>222</v>
      </c>
      <c r="AT160" s="153" t="s">
        <v>146</v>
      </c>
      <c r="AU160" s="153" t="s">
        <v>86</v>
      </c>
      <c r="AY160" s="17" t="s">
        <v>143</v>
      </c>
      <c r="BE160" s="154">
        <f t="shared" si="14"/>
        <v>0</v>
      </c>
      <c r="BF160" s="154">
        <f t="shared" si="15"/>
        <v>0</v>
      </c>
      <c r="BG160" s="154">
        <f t="shared" si="16"/>
        <v>0</v>
      </c>
      <c r="BH160" s="154">
        <f t="shared" si="17"/>
        <v>0</v>
      </c>
      <c r="BI160" s="154">
        <f t="shared" si="18"/>
        <v>0</v>
      </c>
      <c r="BJ160" s="17" t="s">
        <v>84</v>
      </c>
      <c r="BK160" s="154">
        <f t="shared" si="19"/>
        <v>0</v>
      </c>
      <c r="BL160" s="17" t="s">
        <v>222</v>
      </c>
      <c r="BM160" s="153" t="s">
        <v>601</v>
      </c>
    </row>
    <row r="161" spans="1:65" s="2" customFormat="1" ht="24.25" customHeight="1">
      <c r="A161" s="32"/>
      <c r="B161" s="140"/>
      <c r="C161" s="141" t="s">
        <v>245</v>
      </c>
      <c r="D161" s="141" t="s">
        <v>146</v>
      </c>
      <c r="E161" s="142" t="s">
        <v>602</v>
      </c>
      <c r="F161" s="143" t="s">
        <v>603</v>
      </c>
      <c r="G161" s="144" t="s">
        <v>204</v>
      </c>
      <c r="H161" s="145">
        <v>1</v>
      </c>
      <c r="I161" s="146"/>
      <c r="J161" s="147">
        <f t="shared" si="10"/>
        <v>0</v>
      </c>
      <c r="K161" s="148"/>
      <c r="L161" s="33"/>
      <c r="M161" s="149" t="s">
        <v>1</v>
      </c>
      <c r="N161" s="150" t="s">
        <v>41</v>
      </c>
      <c r="O161" s="58"/>
      <c r="P161" s="151">
        <f t="shared" si="11"/>
        <v>0</v>
      </c>
      <c r="Q161" s="151">
        <v>0</v>
      </c>
      <c r="R161" s="151">
        <f t="shared" si="12"/>
        <v>0</v>
      </c>
      <c r="S161" s="151">
        <v>0</v>
      </c>
      <c r="T161" s="152">
        <f t="shared" si="13"/>
        <v>0</v>
      </c>
      <c r="U161" s="32"/>
      <c r="V161" s="32"/>
      <c r="W161" s="32"/>
      <c r="X161" s="32"/>
      <c r="Y161" s="32"/>
      <c r="Z161" s="32"/>
      <c r="AA161" s="32"/>
      <c r="AB161" s="32"/>
      <c r="AC161" s="32"/>
      <c r="AD161" s="32"/>
      <c r="AE161" s="32"/>
      <c r="AR161" s="153" t="s">
        <v>222</v>
      </c>
      <c r="AT161" s="153" t="s">
        <v>146</v>
      </c>
      <c r="AU161" s="153" t="s">
        <v>86</v>
      </c>
      <c r="AY161" s="17" t="s">
        <v>143</v>
      </c>
      <c r="BE161" s="154">
        <f t="shared" si="14"/>
        <v>0</v>
      </c>
      <c r="BF161" s="154">
        <f t="shared" si="15"/>
        <v>0</v>
      </c>
      <c r="BG161" s="154">
        <f t="shared" si="16"/>
        <v>0</v>
      </c>
      <c r="BH161" s="154">
        <f t="shared" si="17"/>
        <v>0</v>
      </c>
      <c r="BI161" s="154">
        <f t="shared" si="18"/>
        <v>0</v>
      </c>
      <c r="BJ161" s="17" t="s">
        <v>84</v>
      </c>
      <c r="BK161" s="154">
        <f t="shared" si="19"/>
        <v>0</v>
      </c>
      <c r="BL161" s="17" t="s">
        <v>222</v>
      </c>
      <c r="BM161" s="153" t="s">
        <v>604</v>
      </c>
    </row>
    <row r="162" spans="1:65" s="2" customFormat="1" ht="44.25" customHeight="1">
      <c r="A162" s="32"/>
      <c r="B162" s="140"/>
      <c r="C162" s="141" t="s">
        <v>7</v>
      </c>
      <c r="D162" s="141" t="s">
        <v>146</v>
      </c>
      <c r="E162" s="142" t="s">
        <v>605</v>
      </c>
      <c r="F162" s="143" t="s">
        <v>606</v>
      </c>
      <c r="G162" s="144" t="s">
        <v>158</v>
      </c>
      <c r="H162" s="145">
        <v>2.64</v>
      </c>
      <c r="I162" s="146"/>
      <c r="J162" s="147">
        <f t="shared" si="10"/>
        <v>0</v>
      </c>
      <c r="K162" s="148"/>
      <c r="L162" s="33"/>
      <c r="M162" s="149" t="s">
        <v>1</v>
      </c>
      <c r="N162" s="150" t="s">
        <v>41</v>
      </c>
      <c r="O162" s="58"/>
      <c r="P162" s="151">
        <f t="shared" si="11"/>
        <v>0</v>
      </c>
      <c r="Q162" s="151">
        <v>0</v>
      </c>
      <c r="R162" s="151">
        <f t="shared" si="12"/>
        <v>0</v>
      </c>
      <c r="S162" s="151">
        <v>0</v>
      </c>
      <c r="T162" s="152">
        <f t="shared" si="13"/>
        <v>0</v>
      </c>
      <c r="U162" s="32"/>
      <c r="V162" s="32"/>
      <c r="W162" s="32"/>
      <c r="X162" s="32"/>
      <c r="Y162" s="32"/>
      <c r="Z162" s="32"/>
      <c r="AA162" s="32"/>
      <c r="AB162" s="32"/>
      <c r="AC162" s="32"/>
      <c r="AD162" s="32"/>
      <c r="AE162" s="32"/>
      <c r="AR162" s="153" t="s">
        <v>222</v>
      </c>
      <c r="AT162" s="153" t="s">
        <v>146</v>
      </c>
      <c r="AU162" s="153" t="s">
        <v>86</v>
      </c>
      <c r="AY162" s="17" t="s">
        <v>143</v>
      </c>
      <c r="BE162" s="154">
        <f t="shared" si="14"/>
        <v>0</v>
      </c>
      <c r="BF162" s="154">
        <f t="shared" si="15"/>
        <v>0</v>
      </c>
      <c r="BG162" s="154">
        <f t="shared" si="16"/>
        <v>0</v>
      </c>
      <c r="BH162" s="154">
        <f t="shared" si="17"/>
        <v>0</v>
      </c>
      <c r="BI162" s="154">
        <f t="shared" si="18"/>
        <v>0</v>
      </c>
      <c r="BJ162" s="17" t="s">
        <v>84</v>
      </c>
      <c r="BK162" s="154">
        <f t="shared" si="19"/>
        <v>0</v>
      </c>
      <c r="BL162" s="17" t="s">
        <v>222</v>
      </c>
      <c r="BM162" s="153" t="s">
        <v>607</v>
      </c>
    </row>
    <row r="163" spans="1:65" s="13" customFormat="1">
      <c r="B163" s="155"/>
      <c r="D163" s="156" t="s">
        <v>151</v>
      </c>
      <c r="E163" s="157" t="s">
        <v>1</v>
      </c>
      <c r="F163" s="158" t="s">
        <v>608</v>
      </c>
      <c r="H163" s="159">
        <v>2.64</v>
      </c>
      <c r="I163" s="160"/>
      <c r="L163" s="155"/>
      <c r="M163" s="161"/>
      <c r="N163" s="162"/>
      <c r="O163" s="162"/>
      <c r="P163" s="162"/>
      <c r="Q163" s="162"/>
      <c r="R163" s="162"/>
      <c r="S163" s="162"/>
      <c r="T163" s="163"/>
      <c r="AT163" s="157" t="s">
        <v>151</v>
      </c>
      <c r="AU163" s="157" t="s">
        <v>86</v>
      </c>
      <c r="AV163" s="13" t="s">
        <v>86</v>
      </c>
      <c r="AW163" s="13" t="s">
        <v>32</v>
      </c>
      <c r="AX163" s="13" t="s">
        <v>84</v>
      </c>
      <c r="AY163" s="157" t="s">
        <v>143</v>
      </c>
    </row>
    <row r="164" spans="1:65" s="2" customFormat="1" ht="33" customHeight="1">
      <c r="A164" s="32"/>
      <c r="B164" s="140"/>
      <c r="C164" s="141" t="s">
        <v>253</v>
      </c>
      <c r="D164" s="141" t="s">
        <v>146</v>
      </c>
      <c r="E164" s="142" t="s">
        <v>609</v>
      </c>
      <c r="F164" s="143" t="s">
        <v>610</v>
      </c>
      <c r="G164" s="144" t="s">
        <v>200</v>
      </c>
      <c r="H164" s="145">
        <v>1</v>
      </c>
      <c r="I164" s="146"/>
      <c r="J164" s="147">
        <f>ROUND(I164*H164,2)</f>
        <v>0</v>
      </c>
      <c r="K164" s="148"/>
      <c r="L164" s="33"/>
      <c r="M164" s="149" t="s">
        <v>1</v>
      </c>
      <c r="N164" s="150" t="s">
        <v>41</v>
      </c>
      <c r="O164" s="58"/>
      <c r="P164" s="151">
        <f>O164*H164</f>
        <v>0</v>
      </c>
      <c r="Q164" s="151">
        <v>0</v>
      </c>
      <c r="R164" s="151">
        <f>Q164*H164</f>
        <v>0</v>
      </c>
      <c r="S164" s="151">
        <v>0</v>
      </c>
      <c r="T164" s="152">
        <f>S164*H164</f>
        <v>0</v>
      </c>
      <c r="U164" s="32"/>
      <c r="V164" s="32"/>
      <c r="W164" s="32"/>
      <c r="X164" s="32"/>
      <c r="Y164" s="32"/>
      <c r="Z164" s="32"/>
      <c r="AA164" s="32"/>
      <c r="AB164" s="32"/>
      <c r="AC164" s="32"/>
      <c r="AD164" s="32"/>
      <c r="AE164" s="32"/>
      <c r="AR164" s="153" t="s">
        <v>222</v>
      </c>
      <c r="AT164" s="153" t="s">
        <v>146</v>
      </c>
      <c r="AU164" s="153" t="s">
        <v>86</v>
      </c>
      <c r="AY164" s="17" t="s">
        <v>143</v>
      </c>
      <c r="BE164" s="154">
        <f>IF(N164="základní",J164,0)</f>
        <v>0</v>
      </c>
      <c r="BF164" s="154">
        <f>IF(N164="snížená",J164,0)</f>
        <v>0</v>
      </c>
      <c r="BG164" s="154">
        <f>IF(N164="zákl. přenesená",J164,0)</f>
        <v>0</v>
      </c>
      <c r="BH164" s="154">
        <f>IF(N164="sníž. přenesená",J164,0)</f>
        <v>0</v>
      </c>
      <c r="BI164" s="154">
        <f>IF(N164="nulová",J164,0)</f>
        <v>0</v>
      </c>
      <c r="BJ164" s="17" t="s">
        <v>84</v>
      </c>
      <c r="BK164" s="154">
        <f>ROUND(I164*H164,2)</f>
        <v>0</v>
      </c>
      <c r="BL164" s="17" t="s">
        <v>222</v>
      </c>
      <c r="BM164" s="153" t="s">
        <v>611</v>
      </c>
    </row>
    <row r="165" spans="1:65" s="2" customFormat="1" ht="24.25" customHeight="1">
      <c r="A165" s="32"/>
      <c r="B165" s="140"/>
      <c r="C165" s="141" t="s">
        <v>262</v>
      </c>
      <c r="D165" s="141" t="s">
        <v>146</v>
      </c>
      <c r="E165" s="142" t="s">
        <v>612</v>
      </c>
      <c r="F165" s="143" t="s">
        <v>613</v>
      </c>
      <c r="G165" s="144" t="s">
        <v>204</v>
      </c>
      <c r="H165" s="145">
        <v>1</v>
      </c>
      <c r="I165" s="146"/>
      <c r="J165" s="147">
        <f>ROUND(I165*H165,2)</f>
        <v>0</v>
      </c>
      <c r="K165" s="148"/>
      <c r="L165" s="33"/>
      <c r="M165" s="149" t="s">
        <v>1</v>
      </c>
      <c r="N165" s="150" t="s">
        <v>41</v>
      </c>
      <c r="O165" s="58"/>
      <c r="P165" s="151">
        <f>O165*H165</f>
        <v>0</v>
      </c>
      <c r="Q165" s="151">
        <v>0</v>
      </c>
      <c r="R165" s="151">
        <f>Q165*H165</f>
        <v>0</v>
      </c>
      <c r="S165" s="151">
        <v>0</v>
      </c>
      <c r="T165" s="152">
        <f>S165*H165</f>
        <v>0</v>
      </c>
      <c r="U165" s="32"/>
      <c r="V165" s="32"/>
      <c r="W165" s="32"/>
      <c r="X165" s="32"/>
      <c r="Y165" s="32"/>
      <c r="Z165" s="32"/>
      <c r="AA165" s="32"/>
      <c r="AB165" s="32"/>
      <c r="AC165" s="32"/>
      <c r="AD165" s="32"/>
      <c r="AE165" s="32"/>
      <c r="AR165" s="153" t="s">
        <v>222</v>
      </c>
      <c r="AT165" s="153" t="s">
        <v>146</v>
      </c>
      <c r="AU165" s="153" t="s">
        <v>86</v>
      </c>
      <c r="AY165" s="17" t="s">
        <v>143</v>
      </c>
      <c r="BE165" s="154">
        <f>IF(N165="základní",J165,0)</f>
        <v>0</v>
      </c>
      <c r="BF165" s="154">
        <f>IF(N165="snížená",J165,0)</f>
        <v>0</v>
      </c>
      <c r="BG165" s="154">
        <f>IF(N165="zákl. přenesená",J165,0)</f>
        <v>0</v>
      </c>
      <c r="BH165" s="154">
        <f>IF(N165="sníž. přenesená",J165,0)</f>
        <v>0</v>
      </c>
      <c r="BI165" s="154">
        <f>IF(N165="nulová",J165,0)</f>
        <v>0</v>
      </c>
      <c r="BJ165" s="17" t="s">
        <v>84</v>
      </c>
      <c r="BK165" s="154">
        <f>ROUND(I165*H165,2)</f>
        <v>0</v>
      </c>
      <c r="BL165" s="17" t="s">
        <v>222</v>
      </c>
      <c r="BM165" s="153" t="s">
        <v>614</v>
      </c>
    </row>
    <row r="166" spans="1:65" s="2" customFormat="1" ht="24.25" customHeight="1">
      <c r="A166" s="32"/>
      <c r="B166" s="140"/>
      <c r="C166" s="141" t="s">
        <v>271</v>
      </c>
      <c r="D166" s="141" t="s">
        <v>146</v>
      </c>
      <c r="E166" s="142" t="s">
        <v>615</v>
      </c>
      <c r="F166" s="143" t="s">
        <v>616</v>
      </c>
      <c r="G166" s="144" t="s">
        <v>357</v>
      </c>
      <c r="H166" s="190"/>
      <c r="I166" s="146"/>
      <c r="J166" s="147">
        <f>ROUND(I166*H166,2)</f>
        <v>0</v>
      </c>
      <c r="K166" s="148"/>
      <c r="L166" s="33"/>
      <c r="M166" s="149" t="s">
        <v>1</v>
      </c>
      <c r="N166" s="150" t="s">
        <v>41</v>
      </c>
      <c r="O166" s="58"/>
      <c r="P166" s="151">
        <f>O166*H166</f>
        <v>0</v>
      </c>
      <c r="Q166" s="151">
        <v>0</v>
      </c>
      <c r="R166" s="151">
        <f>Q166*H166</f>
        <v>0</v>
      </c>
      <c r="S166" s="151">
        <v>0</v>
      </c>
      <c r="T166" s="152">
        <f>S166*H166</f>
        <v>0</v>
      </c>
      <c r="U166" s="32"/>
      <c r="V166" s="32"/>
      <c r="W166" s="32"/>
      <c r="X166" s="32"/>
      <c r="Y166" s="32"/>
      <c r="Z166" s="32"/>
      <c r="AA166" s="32"/>
      <c r="AB166" s="32"/>
      <c r="AC166" s="32"/>
      <c r="AD166" s="32"/>
      <c r="AE166" s="32"/>
      <c r="AR166" s="153" t="s">
        <v>222</v>
      </c>
      <c r="AT166" s="153" t="s">
        <v>146</v>
      </c>
      <c r="AU166" s="153" t="s">
        <v>86</v>
      </c>
      <c r="AY166" s="17" t="s">
        <v>143</v>
      </c>
      <c r="BE166" s="154">
        <f>IF(N166="základní",J166,0)</f>
        <v>0</v>
      </c>
      <c r="BF166" s="154">
        <f>IF(N166="snížená",J166,0)</f>
        <v>0</v>
      </c>
      <c r="BG166" s="154">
        <f>IF(N166="zákl. přenesená",J166,0)</f>
        <v>0</v>
      </c>
      <c r="BH166" s="154">
        <f>IF(N166="sníž. přenesená",J166,0)</f>
        <v>0</v>
      </c>
      <c r="BI166" s="154">
        <f>IF(N166="nulová",J166,0)</f>
        <v>0</v>
      </c>
      <c r="BJ166" s="17" t="s">
        <v>84</v>
      </c>
      <c r="BK166" s="154">
        <f>ROUND(I166*H166,2)</f>
        <v>0</v>
      </c>
      <c r="BL166" s="17" t="s">
        <v>222</v>
      </c>
      <c r="BM166" s="153" t="s">
        <v>617</v>
      </c>
    </row>
    <row r="167" spans="1:65" s="12" customFormat="1" ht="22.9" customHeight="1">
      <c r="B167" s="127"/>
      <c r="D167" s="128" t="s">
        <v>75</v>
      </c>
      <c r="E167" s="138" t="s">
        <v>459</v>
      </c>
      <c r="F167" s="138" t="s">
        <v>460</v>
      </c>
      <c r="I167" s="130"/>
      <c r="J167" s="139">
        <f>BK167</f>
        <v>0</v>
      </c>
      <c r="L167" s="127"/>
      <c r="M167" s="132"/>
      <c r="N167" s="133"/>
      <c r="O167" s="133"/>
      <c r="P167" s="134">
        <f>SUM(P168:P171)</f>
        <v>0</v>
      </c>
      <c r="Q167" s="133"/>
      <c r="R167" s="134">
        <f>SUM(R168:R171)</f>
        <v>0.49988399999999994</v>
      </c>
      <c r="S167" s="133"/>
      <c r="T167" s="135">
        <f>SUM(T168:T171)</f>
        <v>0</v>
      </c>
      <c r="AR167" s="128" t="s">
        <v>86</v>
      </c>
      <c r="AT167" s="136" t="s">
        <v>75</v>
      </c>
      <c r="AU167" s="136" t="s">
        <v>84</v>
      </c>
      <c r="AY167" s="128" t="s">
        <v>143</v>
      </c>
      <c r="BK167" s="137">
        <f>SUM(BK168:BK171)</f>
        <v>0</v>
      </c>
    </row>
    <row r="168" spans="1:65" s="2" customFormat="1" ht="24.25" customHeight="1">
      <c r="A168" s="32"/>
      <c r="B168" s="140"/>
      <c r="C168" s="141" t="s">
        <v>279</v>
      </c>
      <c r="D168" s="141" t="s">
        <v>146</v>
      </c>
      <c r="E168" s="142" t="s">
        <v>618</v>
      </c>
      <c r="F168" s="143" t="s">
        <v>619</v>
      </c>
      <c r="G168" s="144" t="s">
        <v>158</v>
      </c>
      <c r="H168" s="145">
        <v>13.2</v>
      </c>
      <c r="I168" s="146"/>
      <c r="J168" s="147">
        <f>ROUND(I168*H168,2)</f>
        <v>0</v>
      </c>
      <c r="K168" s="148"/>
      <c r="L168" s="33"/>
      <c r="M168" s="149" t="s">
        <v>1</v>
      </c>
      <c r="N168" s="150" t="s">
        <v>41</v>
      </c>
      <c r="O168" s="58"/>
      <c r="P168" s="151">
        <f>O168*H168</f>
        <v>0</v>
      </c>
      <c r="Q168" s="151">
        <v>3.7519999999999998E-2</v>
      </c>
      <c r="R168" s="151">
        <f>Q168*H168</f>
        <v>0.49526399999999993</v>
      </c>
      <c r="S168" s="151">
        <v>0</v>
      </c>
      <c r="T168" s="152">
        <f>S168*H168</f>
        <v>0</v>
      </c>
      <c r="U168" s="32"/>
      <c r="V168" s="32"/>
      <c r="W168" s="32"/>
      <c r="X168" s="32"/>
      <c r="Y168" s="32"/>
      <c r="Z168" s="32"/>
      <c r="AA168" s="32"/>
      <c r="AB168" s="32"/>
      <c r="AC168" s="32"/>
      <c r="AD168" s="32"/>
      <c r="AE168" s="32"/>
      <c r="AR168" s="153" t="s">
        <v>222</v>
      </c>
      <c r="AT168" s="153" t="s">
        <v>146</v>
      </c>
      <c r="AU168" s="153" t="s">
        <v>86</v>
      </c>
      <c r="AY168" s="17" t="s">
        <v>143</v>
      </c>
      <c r="BE168" s="154">
        <f>IF(N168="základní",J168,0)</f>
        <v>0</v>
      </c>
      <c r="BF168" s="154">
        <f>IF(N168="snížená",J168,0)</f>
        <v>0</v>
      </c>
      <c r="BG168" s="154">
        <f>IF(N168="zákl. přenesená",J168,0)</f>
        <v>0</v>
      </c>
      <c r="BH168" s="154">
        <f>IF(N168="sníž. přenesená",J168,0)</f>
        <v>0</v>
      </c>
      <c r="BI168" s="154">
        <f>IF(N168="nulová",J168,0)</f>
        <v>0</v>
      </c>
      <c r="BJ168" s="17" t="s">
        <v>84</v>
      </c>
      <c r="BK168" s="154">
        <f>ROUND(I168*H168,2)</f>
        <v>0</v>
      </c>
      <c r="BL168" s="17" t="s">
        <v>222</v>
      </c>
      <c r="BM168" s="153" t="s">
        <v>620</v>
      </c>
    </row>
    <row r="169" spans="1:65" s="15" customFormat="1">
      <c r="B169" s="172"/>
      <c r="D169" s="156" t="s">
        <v>151</v>
      </c>
      <c r="E169" s="173" t="s">
        <v>1</v>
      </c>
      <c r="F169" s="174" t="s">
        <v>621</v>
      </c>
      <c r="H169" s="173" t="s">
        <v>1</v>
      </c>
      <c r="I169" s="175"/>
      <c r="L169" s="172"/>
      <c r="M169" s="176"/>
      <c r="N169" s="177"/>
      <c r="O169" s="177"/>
      <c r="P169" s="177"/>
      <c r="Q169" s="177"/>
      <c r="R169" s="177"/>
      <c r="S169" s="177"/>
      <c r="T169" s="178"/>
      <c r="AT169" s="173" t="s">
        <v>151</v>
      </c>
      <c r="AU169" s="173" t="s">
        <v>86</v>
      </c>
      <c r="AV169" s="15" t="s">
        <v>84</v>
      </c>
      <c r="AW169" s="15" t="s">
        <v>32</v>
      </c>
      <c r="AX169" s="15" t="s">
        <v>76</v>
      </c>
      <c r="AY169" s="173" t="s">
        <v>143</v>
      </c>
    </row>
    <row r="170" spans="1:65" s="13" customFormat="1">
      <c r="B170" s="155"/>
      <c r="D170" s="156" t="s">
        <v>151</v>
      </c>
      <c r="E170" s="157" t="s">
        <v>1</v>
      </c>
      <c r="F170" s="158" t="s">
        <v>622</v>
      </c>
      <c r="H170" s="159">
        <v>13.2</v>
      </c>
      <c r="I170" s="160"/>
      <c r="L170" s="155"/>
      <c r="M170" s="161"/>
      <c r="N170" s="162"/>
      <c r="O170" s="162"/>
      <c r="P170" s="162"/>
      <c r="Q170" s="162"/>
      <c r="R170" s="162"/>
      <c r="S170" s="162"/>
      <c r="T170" s="163"/>
      <c r="AT170" s="157" t="s">
        <v>151</v>
      </c>
      <c r="AU170" s="157" t="s">
        <v>86</v>
      </c>
      <c r="AV170" s="13" t="s">
        <v>86</v>
      </c>
      <c r="AW170" s="13" t="s">
        <v>32</v>
      </c>
      <c r="AX170" s="13" t="s">
        <v>84</v>
      </c>
      <c r="AY170" s="157" t="s">
        <v>143</v>
      </c>
    </row>
    <row r="171" spans="1:65" s="2" customFormat="1" ht="24.25" customHeight="1">
      <c r="A171" s="32"/>
      <c r="B171" s="140"/>
      <c r="C171" s="141" t="s">
        <v>288</v>
      </c>
      <c r="D171" s="141" t="s">
        <v>146</v>
      </c>
      <c r="E171" s="142" t="s">
        <v>623</v>
      </c>
      <c r="F171" s="143" t="s">
        <v>624</v>
      </c>
      <c r="G171" s="144" t="s">
        <v>158</v>
      </c>
      <c r="H171" s="145">
        <v>13.2</v>
      </c>
      <c r="I171" s="146"/>
      <c r="J171" s="147">
        <f>ROUND(I171*H171,2)</f>
        <v>0</v>
      </c>
      <c r="K171" s="148"/>
      <c r="L171" s="33"/>
      <c r="M171" s="149" t="s">
        <v>1</v>
      </c>
      <c r="N171" s="150" t="s">
        <v>41</v>
      </c>
      <c r="O171" s="58"/>
      <c r="P171" s="151">
        <f>O171*H171</f>
        <v>0</v>
      </c>
      <c r="Q171" s="151">
        <v>3.5E-4</v>
      </c>
      <c r="R171" s="151">
        <f>Q171*H171</f>
        <v>4.62E-3</v>
      </c>
      <c r="S171" s="151">
        <v>0</v>
      </c>
      <c r="T171" s="152">
        <f>S171*H171</f>
        <v>0</v>
      </c>
      <c r="U171" s="32"/>
      <c r="V171" s="32"/>
      <c r="W171" s="32"/>
      <c r="X171" s="32"/>
      <c r="Y171" s="32"/>
      <c r="Z171" s="32"/>
      <c r="AA171" s="32"/>
      <c r="AB171" s="32"/>
      <c r="AC171" s="32"/>
      <c r="AD171" s="32"/>
      <c r="AE171" s="32"/>
      <c r="AR171" s="153" t="s">
        <v>222</v>
      </c>
      <c r="AT171" s="153" t="s">
        <v>146</v>
      </c>
      <c r="AU171" s="153" t="s">
        <v>86</v>
      </c>
      <c r="AY171" s="17" t="s">
        <v>143</v>
      </c>
      <c r="BE171" s="154">
        <f>IF(N171="základní",J171,0)</f>
        <v>0</v>
      </c>
      <c r="BF171" s="154">
        <f>IF(N171="snížená",J171,0)</f>
        <v>0</v>
      </c>
      <c r="BG171" s="154">
        <f>IF(N171="zákl. přenesená",J171,0)</f>
        <v>0</v>
      </c>
      <c r="BH171" s="154">
        <f>IF(N171="sníž. přenesená",J171,0)</f>
        <v>0</v>
      </c>
      <c r="BI171" s="154">
        <f>IF(N171="nulová",J171,0)</f>
        <v>0</v>
      </c>
      <c r="BJ171" s="17" t="s">
        <v>84</v>
      </c>
      <c r="BK171" s="154">
        <f>ROUND(I171*H171,2)</f>
        <v>0</v>
      </c>
      <c r="BL171" s="17" t="s">
        <v>222</v>
      </c>
      <c r="BM171" s="153" t="s">
        <v>625</v>
      </c>
    </row>
    <row r="172" spans="1:65" s="12" customFormat="1" ht="25.9" customHeight="1">
      <c r="B172" s="127"/>
      <c r="D172" s="128" t="s">
        <v>75</v>
      </c>
      <c r="E172" s="129" t="s">
        <v>472</v>
      </c>
      <c r="F172" s="129" t="s">
        <v>473</v>
      </c>
      <c r="I172" s="130"/>
      <c r="J172" s="131">
        <f>BK172</f>
        <v>0</v>
      </c>
      <c r="L172" s="127"/>
      <c r="M172" s="132"/>
      <c r="N172" s="133"/>
      <c r="O172" s="133"/>
      <c r="P172" s="134">
        <f>P173+P175+P177+P179</f>
        <v>0</v>
      </c>
      <c r="Q172" s="133"/>
      <c r="R172" s="134">
        <f>R173+R175+R177+R179</f>
        <v>0</v>
      </c>
      <c r="S172" s="133"/>
      <c r="T172" s="135">
        <f>T173+T175+T177+T179</f>
        <v>0</v>
      </c>
      <c r="AR172" s="128" t="s">
        <v>172</v>
      </c>
      <c r="AT172" s="136" t="s">
        <v>75</v>
      </c>
      <c r="AU172" s="136" t="s">
        <v>76</v>
      </c>
      <c r="AY172" s="128" t="s">
        <v>143</v>
      </c>
      <c r="BK172" s="137">
        <f>BK173+BK175+BK177+BK179</f>
        <v>0</v>
      </c>
    </row>
    <row r="173" spans="1:65" s="12" customFormat="1" ht="22.9" customHeight="1">
      <c r="B173" s="127"/>
      <c r="D173" s="128" t="s">
        <v>75</v>
      </c>
      <c r="E173" s="138" t="s">
        <v>474</v>
      </c>
      <c r="F173" s="138" t="s">
        <v>475</v>
      </c>
      <c r="I173" s="130"/>
      <c r="J173" s="139">
        <f>BK173</f>
        <v>0</v>
      </c>
      <c r="L173" s="127"/>
      <c r="M173" s="132"/>
      <c r="N173" s="133"/>
      <c r="O173" s="133"/>
      <c r="P173" s="134">
        <f>P174</f>
        <v>0</v>
      </c>
      <c r="Q173" s="133"/>
      <c r="R173" s="134">
        <f>R174</f>
        <v>0</v>
      </c>
      <c r="S173" s="133"/>
      <c r="T173" s="135">
        <f>T174</f>
        <v>0</v>
      </c>
      <c r="AR173" s="128" t="s">
        <v>172</v>
      </c>
      <c r="AT173" s="136" t="s">
        <v>75</v>
      </c>
      <c r="AU173" s="136" t="s">
        <v>84</v>
      </c>
      <c r="AY173" s="128" t="s">
        <v>143</v>
      </c>
      <c r="BK173" s="137">
        <f>BK174</f>
        <v>0</v>
      </c>
    </row>
    <row r="174" spans="1:65" s="2" customFormat="1" ht="16.5" customHeight="1">
      <c r="A174" s="32"/>
      <c r="B174" s="140"/>
      <c r="C174" s="141" t="s">
        <v>292</v>
      </c>
      <c r="D174" s="141" t="s">
        <v>146</v>
      </c>
      <c r="E174" s="142" t="s">
        <v>477</v>
      </c>
      <c r="F174" s="143" t="s">
        <v>475</v>
      </c>
      <c r="G174" s="144" t="s">
        <v>200</v>
      </c>
      <c r="H174" s="145">
        <v>1</v>
      </c>
      <c r="I174" s="146"/>
      <c r="J174" s="147">
        <f>ROUND(I174*H174,2)</f>
        <v>0</v>
      </c>
      <c r="K174" s="148"/>
      <c r="L174" s="33"/>
      <c r="M174" s="149" t="s">
        <v>1</v>
      </c>
      <c r="N174" s="150" t="s">
        <v>41</v>
      </c>
      <c r="O174" s="58"/>
      <c r="P174" s="151">
        <f>O174*H174</f>
        <v>0</v>
      </c>
      <c r="Q174" s="151">
        <v>0</v>
      </c>
      <c r="R174" s="151">
        <f>Q174*H174</f>
        <v>0</v>
      </c>
      <c r="S174" s="151">
        <v>0</v>
      </c>
      <c r="T174" s="152">
        <f>S174*H174</f>
        <v>0</v>
      </c>
      <c r="U174" s="32"/>
      <c r="V174" s="32"/>
      <c r="W174" s="32"/>
      <c r="X174" s="32"/>
      <c r="Y174" s="32"/>
      <c r="Z174" s="32"/>
      <c r="AA174" s="32"/>
      <c r="AB174" s="32"/>
      <c r="AC174" s="32"/>
      <c r="AD174" s="32"/>
      <c r="AE174" s="32"/>
      <c r="AR174" s="153" t="s">
        <v>478</v>
      </c>
      <c r="AT174" s="153" t="s">
        <v>146</v>
      </c>
      <c r="AU174" s="153" t="s">
        <v>86</v>
      </c>
      <c r="AY174" s="17" t="s">
        <v>143</v>
      </c>
      <c r="BE174" s="154">
        <f>IF(N174="základní",J174,0)</f>
        <v>0</v>
      </c>
      <c r="BF174" s="154">
        <f>IF(N174="snížená",J174,0)</f>
        <v>0</v>
      </c>
      <c r="BG174" s="154">
        <f>IF(N174="zákl. přenesená",J174,0)</f>
        <v>0</v>
      </c>
      <c r="BH174" s="154">
        <f>IF(N174="sníž. přenesená",J174,0)</f>
        <v>0</v>
      </c>
      <c r="BI174" s="154">
        <f>IF(N174="nulová",J174,0)</f>
        <v>0</v>
      </c>
      <c r="BJ174" s="17" t="s">
        <v>84</v>
      </c>
      <c r="BK174" s="154">
        <f>ROUND(I174*H174,2)</f>
        <v>0</v>
      </c>
      <c r="BL174" s="17" t="s">
        <v>478</v>
      </c>
      <c r="BM174" s="153" t="s">
        <v>626</v>
      </c>
    </row>
    <row r="175" spans="1:65" s="12" customFormat="1" ht="22.9" customHeight="1">
      <c r="B175" s="127"/>
      <c r="D175" s="128" t="s">
        <v>75</v>
      </c>
      <c r="E175" s="138" t="s">
        <v>480</v>
      </c>
      <c r="F175" s="138" t="s">
        <v>481</v>
      </c>
      <c r="I175" s="130"/>
      <c r="J175" s="139">
        <f>BK175</f>
        <v>0</v>
      </c>
      <c r="L175" s="127"/>
      <c r="M175" s="132"/>
      <c r="N175" s="133"/>
      <c r="O175" s="133"/>
      <c r="P175" s="134">
        <f>P176</f>
        <v>0</v>
      </c>
      <c r="Q175" s="133"/>
      <c r="R175" s="134">
        <f>R176</f>
        <v>0</v>
      </c>
      <c r="S175" s="133"/>
      <c r="T175" s="135">
        <f>T176</f>
        <v>0</v>
      </c>
      <c r="AR175" s="128" t="s">
        <v>172</v>
      </c>
      <c r="AT175" s="136" t="s">
        <v>75</v>
      </c>
      <c r="AU175" s="136" t="s">
        <v>84</v>
      </c>
      <c r="AY175" s="128" t="s">
        <v>143</v>
      </c>
      <c r="BK175" s="137">
        <f>BK176</f>
        <v>0</v>
      </c>
    </row>
    <row r="176" spans="1:65" s="2" customFormat="1" ht="16.5" customHeight="1">
      <c r="A176" s="32"/>
      <c r="B176" s="140"/>
      <c r="C176" s="141" t="s">
        <v>298</v>
      </c>
      <c r="D176" s="141" t="s">
        <v>146</v>
      </c>
      <c r="E176" s="142" t="s">
        <v>483</v>
      </c>
      <c r="F176" s="143" t="s">
        <v>484</v>
      </c>
      <c r="G176" s="144" t="s">
        <v>200</v>
      </c>
      <c r="H176" s="145">
        <v>1</v>
      </c>
      <c r="I176" s="146"/>
      <c r="J176" s="147">
        <f>ROUND(I176*H176,2)</f>
        <v>0</v>
      </c>
      <c r="K176" s="148"/>
      <c r="L176" s="33"/>
      <c r="M176" s="149" t="s">
        <v>1</v>
      </c>
      <c r="N176" s="150" t="s">
        <v>41</v>
      </c>
      <c r="O176" s="58"/>
      <c r="P176" s="151">
        <f>O176*H176</f>
        <v>0</v>
      </c>
      <c r="Q176" s="151">
        <v>0</v>
      </c>
      <c r="R176" s="151">
        <f>Q176*H176</f>
        <v>0</v>
      </c>
      <c r="S176" s="151">
        <v>0</v>
      </c>
      <c r="T176" s="152">
        <f>S176*H176</f>
        <v>0</v>
      </c>
      <c r="U176" s="32"/>
      <c r="V176" s="32"/>
      <c r="W176" s="32"/>
      <c r="X176" s="32"/>
      <c r="Y176" s="32"/>
      <c r="Z176" s="32"/>
      <c r="AA176" s="32"/>
      <c r="AB176" s="32"/>
      <c r="AC176" s="32"/>
      <c r="AD176" s="32"/>
      <c r="AE176" s="32"/>
      <c r="AR176" s="153" t="s">
        <v>478</v>
      </c>
      <c r="AT176" s="153" t="s">
        <v>146</v>
      </c>
      <c r="AU176" s="153" t="s">
        <v>86</v>
      </c>
      <c r="AY176" s="17" t="s">
        <v>143</v>
      </c>
      <c r="BE176" s="154">
        <f>IF(N176="základní",J176,0)</f>
        <v>0</v>
      </c>
      <c r="BF176" s="154">
        <f>IF(N176="snížená",J176,0)</f>
        <v>0</v>
      </c>
      <c r="BG176" s="154">
        <f>IF(N176="zákl. přenesená",J176,0)</f>
        <v>0</v>
      </c>
      <c r="BH176" s="154">
        <f>IF(N176="sníž. přenesená",J176,0)</f>
        <v>0</v>
      </c>
      <c r="BI176" s="154">
        <f>IF(N176="nulová",J176,0)</f>
        <v>0</v>
      </c>
      <c r="BJ176" s="17" t="s">
        <v>84</v>
      </c>
      <c r="BK176" s="154">
        <f>ROUND(I176*H176,2)</f>
        <v>0</v>
      </c>
      <c r="BL176" s="17" t="s">
        <v>478</v>
      </c>
      <c r="BM176" s="153" t="s">
        <v>627</v>
      </c>
    </row>
    <row r="177" spans="1:65" s="12" customFormat="1" ht="22.9" customHeight="1">
      <c r="B177" s="127"/>
      <c r="D177" s="128" t="s">
        <v>75</v>
      </c>
      <c r="E177" s="138" t="s">
        <v>486</v>
      </c>
      <c r="F177" s="138" t="s">
        <v>487</v>
      </c>
      <c r="I177" s="130"/>
      <c r="J177" s="139">
        <f>BK177</f>
        <v>0</v>
      </c>
      <c r="L177" s="127"/>
      <c r="M177" s="132"/>
      <c r="N177" s="133"/>
      <c r="O177" s="133"/>
      <c r="P177" s="134">
        <f>P178</f>
        <v>0</v>
      </c>
      <c r="Q177" s="133"/>
      <c r="R177" s="134">
        <f>R178</f>
        <v>0</v>
      </c>
      <c r="S177" s="133"/>
      <c r="T177" s="135">
        <f>T178</f>
        <v>0</v>
      </c>
      <c r="AR177" s="128" t="s">
        <v>172</v>
      </c>
      <c r="AT177" s="136" t="s">
        <v>75</v>
      </c>
      <c r="AU177" s="136" t="s">
        <v>84</v>
      </c>
      <c r="AY177" s="128" t="s">
        <v>143</v>
      </c>
      <c r="BK177" s="137">
        <f>BK178</f>
        <v>0</v>
      </c>
    </row>
    <row r="178" spans="1:65" s="2" customFormat="1" ht="16.5" customHeight="1">
      <c r="A178" s="32"/>
      <c r="B178" s="140"/>
      <c r="C178" s="141" t="s">
        <v>302</v>
      </c>
      <c r="D178" s="141" t="s">
        <v>146</v>
      </c>
      <c r="E178" s="142" t="s">
        <v>489</v>
      </c>
      <c r="F178" s="143" t="s">
        <v>487</v>
      </c>
      <c r="G178" s="144" t="s">
        <v>200</v>
      </c>
      <c r="H178" s="145">
        <v>1</v>
      </c>
      <c r="I178" s="146"/>
      <c r="J178" s="147">
        <f>ROUND(I178*H178,2)</f>
        <v>0</v>
      </c>
      <c r="K178" s="148"/>
      <c r="L178" s="33"/>
      <c r="M178" s="149" t="s">
        <v>1</v>
      </c>
      <c r="N178" s="150" t="s">
        <v>41</v>
      </c>
      <c r="O178" s="58"/>
      <c r="P178" s="151">
        <f>O178*H178</f>
        <v>0</v>
      </c>
      <c r="Q178" s="151">
        <v>0</v>
      </c>
      <c r="R178" s="151">
        <f>Q178*H178</f>
        <v>0</v>
      </c>
      <c r="S178" s="151">
        <v>0</v>
      </c>
      <c r="T178" s="152">
        <f>S178*H178</f>
        <v>0</v>
      </c>
      <c r="U178" s="32"/>
      <c r="V178" s="32"/>
      <c r="W178" s="32"/>
      <c r="X178" s="32"/>
      <c r="Y178" s="32"/>
      <c r="Z178" s="32"/>
      <c r="AA178" s="32"/>
      <c r="AB178" s="32"/>
      <c r="AC178" s="32"/>
      <c r="AD178" s="32"/>
      <c r="AE178" s="32"/>
      <c r="AR178" s="153" t="s">
        <v>478</v>
      </c>
      <c r="AT178" s="153" t="s">
        <v>146</v>
      </c>
      <c r="AU178" s="153" t="s">
        <v>86</v>
      </c>
      <c r="AY178" s="17" t="s">
        <v>143</v>
      </c>
      <c r="BE178" s="154">
        <f>IF(N178="základní",J178,0)</f>
        <v>0</v>
      </c>
      <c r="BF178" s="154">
        <f>IF(N178="snížená",J178,0)</f>
        <v>0</v>
      </c>
      <c r="BG178" s="154">
        <f>IF(N178="zákl. přenesená",J178,0)</f>
        <v>0</v>
      </c>
      <c r="BH178" s="154">
        <f>IF(N178="sníž. přenesená",J178,0)</f>
        <v>0</v>
      </c>
      <c r="BI178" s="154">
        <f>IF(N178="nulová",J178,0)</f>
        <v>0</v>
      </c>
      <c r="BJ178" s="17" t="s">
        <v>84</v>
      </c>
      <c r="BK178" s="154">
        <f>ROUND(I178*H178,2)</f>
        <v>0</v>
      </c>
      <c r="BL178" s="17" t="s">
        <v>478</v>
      </c>
      <c r="BM178" s="153" t="s">
        <v>628</v>
      </c>
    </row>
    <row r="179" spans="1:65" s="12" customFormat="1" ht="22.9" customHeight="1">
      <c r="B179" s="127"/>
      <c r="D179" s="128" t="s">
        <v>75</v>
      </c>
      <c r="E179" s="138" t="s">
        <v>491</v>
      </c>
      <c r="F179" s="138" t="s">
        <v>492</v>
      </c>
      <c r="I179" s="130"/>
      <c r="J179" s="139">
        <f>BK179</f>
        <v>0</v>
      </c>
      <c r="L179" s="127"/>
      <c r="M179" s="132"/>
      <c r="N179" s="133"/>
      <c r="O179" s="133"/>
      <c r="P179" s="134">
        <f>P180</f>
        <v>0</v>
      </c>
      <c r="Q179" s="133"/>
      <c r="R179" s="134">
        <f>R180</f>
        <v>0</v>
      </c>
      <c r="S179" s="133"/>
      <c r="T179" s="135">
        <f>T180</f>
        <v>0</v>
      </c>
      <c r="AR179" s="128" t="s">
        <v>172</v>
      </c>
      <c r="AT179" s="136" t="s">
        <v>75</v>
      </c>
      <c r="AU179" s="136" t="s">
        <v>84</v>
      </c>
      <c r="AY179" s="128" t="s">
        <v>143</v>
      </c>
      <c r="BK179" s="137">
        <f>BK180</f>
        <v>0</v>
      </c>
    </row>
    <row r="180" spans="1:65" s="2" customFormat="1" ht="16.5" customHeight="1">
      <c r="A180" s="32"/>
      <c r="B180" s="140"/>
      <c r="C180" s="141" t="s">
        <v>306</v>
      </c>
      <c r="D180" s="141" t="s">
        <v>146</v>
      </c>
      <c r="E180" s="142" t="s">
        <v>494</v>
      </c>
      <c r="F180" s="143" t="s">
        <v>492</v>
      </c>
      <c r="G180" s="144" t="s">
        <v>200</v>
      </c>
      <c r="H180" s="145">
        <v>1</v>
      </c>
      <c r="I180" s="146"/>
      <c r="J180" s="147">
        <f>ROUND(I180*H180,2)</f>
        <v>0</v>
      </c>
      <c r="K180" s="148"/>
      <c r="L180" s="33"/>
      <c r="M180" s="191" t="s">
        <v>1</v>
      </c>
      <c r="N180" s="192" t="s">
        <v>41</v>
      </c>
      <c r="O180" s="193"/>
      <c r="P180" s="194">
        <f>O180*H180</f>
        <v>0</v>
      </c>
      <c r="Q180" s="194">
        <v>0</v>
      </c>
      <c r="R180" s="194">
        <f>Q180*H180</f>
        <v>0</v>
      </c>
      <c r="S180" s="194">
        <v>0</v>
      </c>
      <c r="T180" s="195">
        <f>S180*H180</f>
        <v>0</v>
      </c>
      <c r="U180" s="32"/>
      <c r="V180" s="32"/>
      <c r="W180" s="32"/>
      <c r="X180" s="32"/>
      <c r="Y180" s="32"/>
      <c r="Z180" s="32"/>
      <c r="AA180" s="32"/>
      <c r="AB180" s="32"/>
      <c r="AC180" s="32"/>
      <c r="AD180" s="32"/>
      <c r="AE180" s="32"/>
      <c r="AR180" s="153" t="s">
        <v>478</v>
      </c>
      <c r="AT180" s="153" t="s">
        <v>146</v>
      </c>
      <c r="AU180" s="153" t="s">
        <v>86</v>
      </c>
      <c r="AY180" s="17" t="s">
        <v>143</v>
      </c>
      <c r="BE180" s="154">
        <f>IF(N180="základní",J180,0)</f>
        <v>0</v>
      </c>
      <c r="BF180" s="154">
        <f>IF(N180="snížená",J180,0)</f>
        <v>0</v>
      </c>
      <c r="BG180" s="154">
        <f>IF(N180="zákl. přenesená",J180,0)</f>
        <v>0</v>
      </c>
      <c r="BH180" s="154">
        <f>IF(N180="sníž. přenesená",J180,0)</f>
        <v>0</v>
      </c>
      <c r="BI180" s="154">
        <f>IF(N180="nulová",J180,0)</f>
        <v>0</v>
      </c>
      <c r="BJ180" s="17" t="s">
        <v>84</v>
      </c>
      <c r="BK180" s="154">
        <f>ROUND(I180*H180,2)</f>
        <v>0</v>
      </c>
      <c r="BL180" s="17" t="s">
        <v>478</v>
      </c>
      <c r="BM180" s="153" t="s">
        <v>629</v>
      </c>
    </row>
    <row r="181" spans="1:65" s="2" customFormat="1" ht="7" customHeight="1">
      <c r="A181" s="32"/>
      <c r="B181" s="47"/>
      <c r="C181" s="48"/>
      <c r="D181" s="48"/>
      <c r="E181" s="48"/>
      <c r="F181" s="48"/>
      <c r="G181" s="48"/>
      <c r="H181" s="48"/>
      <c r="I181" s="48"/>
      <c r="J181" s="48"/>
      <c r="K181" s="48"/>
      <c r="L181" s="33"/>
      <c r="M181" s="32"/>
      <c r="O181" s="32"/>
      <c r="P181" s="32"/>
      <c r="Q181" s="32"/>
      <c r="R181" s="32"/>
      <c r="S181" s="32"/>
      <c r="T181" s="32"/>
      <c r="U181" s="32"/>
      <c r="V181" s="32"/>
      <c r="W181" s="32"/>
      <c r="X181" s="32"/>
      <c r="Y181" s="32"/>
      <c r="Z181" s="32"/>
      <c r="AA181" s="32"/>
      <c r="AB181" s="32"/>
      <c r="AC181" s="32"/>
      <c r="AD181" s="32"/>
      <c r="AE181" s="32"/>
    </row>
  </sheetData>
  <autoFilter ref="C126:K180"/>
  <mergeCells count="9">
    <mergeCell ref="E87:H87"/>
    <mergeCell ref="E117:H117"/>
    <mergeCell ref="E119:H119"/>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
  <sheetViews>
    <sheetView showGridLines="0" showRuler="0" showWhiteSpace="0" topLeftCell="A8" zoomScale="80" zoomScaleNormal="80" zoomScaleSheetLayoutView="96" zoomScalePageLayoutView="90" workbookViewId="0">
      <selection activeCell="O9" sqref="O9"/>
    </sheetView>
  </sheetViews>
  <sheetFormatPr defaultRowHeight="14.5"/>
  <cols>
    <col min="1" max="1" width="16.33203125" style="198" customWidth="1"/>
    <col min="2" max="2" width="55.109375" style="198" customWidth="1"/>
    <col min="3" max="3" width="5.77734375" style="198" customWidth="1"/>
    <col min="4" max="4" width="7.109375" style="198" customWidth="1"/>
    <col min="5" max="5" width="6.109375" style="198" customWidth="1"/>
    <col min="6" max="7" width="10.44140625" style="198" customWidth="1"/>
    <col min="8" max="8" width="68.109375" style="198" customWidth="1"/>
    <col min="9" max="9" width="1.6640625" style="198" customWidth="1"/>
    <col min="10" max="10" width="5.77734375" style="198" customWidth="1"/>
    <col min="11" max="11" width="8.33203125" style="198" customWidth="1"/>
    <col min="12" max="12" width="10.44140625" style="198" customWidth="1"/>
    <col min="13" max="13" width="9.33203125" style="198"/>
    <col min="14" max="14" width="15.109375" style="198" bestFit="1" customWidth="1"/>
    <col min="15" max="256" width="9.33203125" style="198"/>
    <col min="257" max="257" width="16.33203125" style="198" customWidth="1"/>
    <col min="258" max="258" width="41.44140625" style="198" customWidth="1"/>
    <col min="259" max="259" width="5.77734375" style="198" customWidth="1"/>
    <col min="260" max="260" width="7.109375" style="198" customWidth="1"/>
    <col min="261" max="261" width="6.109375" style="198" customWidth="1"/>
    <col min="262" max="262" width="11.6640625" style="198" customWidth="1"/>
    <col min="263" max="263" width="16" style="198" customWidth="1"/>
    <col min="264" max="264" width="65.6640625" style="198" customWidth="1"/>
    <col min="265" max="265" width="1.6640625" style="198" customWidth="1"/>
    <col min="266" max="266" width="5.77734375" style="198" customWidth="1"/>
    <col min="267" max="267" width="9.6640625" style="198" customWidth="1"/>
    <col min="268" max="268" width="15.44140625" style="198" customWidth="1"/>
    <col min="269" max="269" width="9.33203125" style="198"/>
    <col min="270" max="270" width="15.109375" style="198" bestFit="1" customWidth="1"/>
    <col min="271" max="512" width="9.33203125" style="198"/>
    <col min="513" max="513" width="16.33203125" style="198" customWidth="1"/>
    <col min="514" max="514" width="41.44140625" style="198" customWidth="1"/>
    <col min="515" max="515" width="5.77734375" style="198" customWidth="1"/>
    <col min="516" max="516" width="7.109375" style="198" customWidth="1"/>
    <col min="517" max="517" width="6.109375" style="198" customWidth="1"/>
    <col min="518" max="518" width="11.6640625" style="198" customWidth="1"/>
    <col min="519" max="519" width="16" style="198" customWidth="1"/>
    <col min="520" max="520" width="65.6640625" style="198" customWidth="1"/>
    <col min="521" max="521" width="1.6640625" style="198" customWidth="1"/>
    <col min="522" max="522" width="5.77734375" style="198" customWidth="1"/>
    <col min="523" max="523" width="9.6640625" style="198" customWidth="1"/>
    <col min="524" max="524" width="15.44140625" style="198" customWidth="1"/>
    <col min="525" max="525" width="9.33203125" style="198"/>
    <col min="526" max="526" width="15.109375" style="198" bestFit="1" customWidth="1"/>
    <col min="527" max="768" width="9.33203125" style="198"/>
    <col min="769" max="769" width="16.33203125" style="198" customWidth="1"/>
    <col min="770" max="770" width="41.44140625" style="198" customWidth="1"/>
    <col min="771" max="771" width="5.77734375" style="198" customWidth="1"/>
    <col min="772" max="772" width="7.109375" style="198" customWidth="1"/>
    <col min="773" max="773" width="6.109375" style="198" customWidth="1"/>
    <col min="774" max="774" width="11.6640625" style="198" customWidth="1"/>
    <col min="775" max="775" width="16" style="198" customWidth="1"/>
    <col min="776" max="776" width="65.6640625" style="198" customWidth="1"/>
    <col min="777" max="777" width="1.6640625" style="198" customWidth="1"/>
    <col min="778" max="778" width="5.77734375" style="198" customWidth="1"/>
    <col min="779" max="779" width="9.6640625" style="198" customWidth="1"/>
    <col min="780" max="780" width="15.44140625" style="198" customWidth="1"/>
    <col min="781" max="781" width="9.33203125" style="198"/>
    <col min="782" max="782" width="15.109375" style="198" bestFit="1" customWidth="1"/>
    <col min="783" max="1024" width="9.33203125" style="198"/>
    <col min="1025" max="1025" width="16.33203125" style="198" customWidth="1"/>
    <col min="1026" max="1026" width="41.44140625" style="198" customWidth="1"/>
    <col min="1027" max="1027" width="5.77734375" style="198" customWidth="1"/>
    <col min="1028" max="1028" width="7.109375" style="198" customWidth="1"/>
    <col min="1029" max="1029" width="6.109375" style="198" customWidth="1"/>
    <col min="1030" max="1030" width="11.6640625" style="198" customWidth="1"/>
    <col min="1031" max="1031" width="16" style="198" customWidth="1"/>
    <col min="1032" max="1032" width="65.6640625" style="198" customWidth="1"/>
    <col min="1033" max="1033" width="1.6640625" style="198" customWidth="1"/>
    <col min="1034" max="1034" width="5.77734375" style="198" customWidth="1"/>
    <col min="1035" max="1035" width="9.6640625" style="198" customWidth="1"/>
    <col min="1036" max="1036" width="15.44140625" style="198" customWidth="1"/>
    <col min="1037" max="1037" width="9.33203125" style="198"/>
    <col min="1038" max="1038" width="15.109375" style="198" bestFit="1" customWidth="1"/>
    <col min="1039" max="1280" width="9.33203125" style="198"/>
    <col min="1281" max="1281" width="16.33203125" style="198" customWidth="1"/>
    <col min="1282" max="1282" width="41.44140625" style="198" customWidth="1"/>
    <col min="1283" max="1283" width="5.77734375" style="198" customWidth="1"/>
    <col min="1284" max="1284" width="7.109375" style="198" customWidth="1"/>
    <col min="1285" max="1285" width="6.109375" style="198" customWidth="1"/>
    <col min="1286" max="1286" width="11.6640625" style="198" customWidth="1"/>
    <col min="1287" max="1287" width="16" style="198" customWidth="1"/>
    <col min="1288" max="1288" width="65.6640625" style="198" customWidth="1"/>
    <col min="1289" max="1289" width="1.6640625" style="198" customWidth="1"/>
    <col min="1290" max="1290" width="5.77734375" style="198" customWidth="1"/>
    <col min="1291" max="1291" width="9.6640625" style="198" customWidth="1"/>
    <col min="1292" max="1292" width="15.44140625" style="198" customWidth="1"/>
    <col min="1293" max="1293" width="9.33203125" style="198"/>
    <col min="1294" max="1294" width="15.109375" style="198" bestFit="1" customWidth="1"/>
    <col min="1295" max="1536" width="9.33203125" style="198"/>
    <col min="1537" max="1537" width="16.33203125" style="198" customWidth="1"/>
    <col min="1538" max="1538" width="41.44140625" style="198" customWidth="1"/>
    <col min="1539" max="1539" width="5.77734375" style="198" customWidth="1"/>
    <col min="1540" max="1540" width="7.109375" style="198" customWidth="1"/>
    <col min="1541" max="1541" width="6.109375" style="198" customWidth="1"/>
    <col min="1542" max="1542" width="11.6640625" style="198" customWidth="1"/>
    <col min="1543" max="1543" width="16" style="198" customWidth="1"/>
    <col min="1544" max="1544" width="65.6640625" style="198" customWidth="1"/>
    <col min="1545" max="1545" width="1.6640625" style="198" customWidth="1"/>
    <col min="1546" max="1546" width="5.77734375" style="198" customWidth="1"/>
    <col min="1547" max="1547" width="9.6640625" style="198" customWidth="1"/>
    <col min="1548" max="1548" width="15.44140625" style="198" customWidth="1"/>
    <col min="1549" max="1549" width="9.33203125" style="198"/>
    <col min="1550" max="1550" width="15.109375" style="198" bestFit="1" customWidth="1"/>
    <col min="1551" max="1792" width="9.33203125" style="198"/>
    <col min="1793" max="1793" width="16.33203125" style="198" customWidth="1"/>
    <col min="1794" max="1794" width="41.44140625" style="198" customWidth="1"/>
    <col min="1795" max="1795" width="5.77734375" style="198" customWidth="1"/>
    <col min="1796" max="1796" width="7.109375" style="198" customWidth="1"/>
    <col min="1797" max="1797" width="6.109375" style="198" customWidth="1"/>
    <col min="1798" max="1798" width="11.6640625" style="198" customWidth="1"/>
    <col min="1799" max="1799" width="16" style="198" customWidth="1"/>
    <col min="1800" max="1800" width="65.6640625" style="198" customWidth="1"/>
    <col min="1801" max="1801" width="1.6640625" style="198" customWidth="1"/>
    <col min="1802" max="1802" width="5.77734375" style="198" customWidth="1"/>
    <col min="1803" max="1803" width="9.6640625" style="198" customWidth="1"/>
    <col min="1804" max="1804" width="15.44140625" style="198" customWidth="1"/>
    <col min="1805" max="1805" width="9.33203125" style="198"/>
    <col min="1806" max="1806" width="15.109375" style="198" bestFit="1" customWidth="1"/>
    <col min="1807" max="2048" width="9.33203125" style="198"/>
    <col min="2049" max="2049" width="16.33203125" style="198" customWidth="1"/>
    <col min="2050" max="2050" width="41.44140625" style="198" customWidth="1"/>
    <col min="2051" max="2051" width="5.77734375" style="198" customWidth="1"/>
    <col min="2052" max="2052" width="7.109375" style="198" customWidth="1"/>
    <col min="2053" max="2053" width="6.109375" style="198" customWidth="1"/>
    <col min="2054" max="2054" width="11.6640625" style="198" customWidth="1"/>
    <col min="2055" max="2055" width="16" style="198" customWidth="1"/>
    <col min="2056" max="2056" width="65.6640625" style="198" customWidth="1"/>
    <col min="2057" max="2057" width="1.6640625" style="198" customWidth="1"/>
    <col min="2058" max="2058" width="5.77734375" style="198" customWidth="1"/>
    <col min="2059" max="2059" width="9.6640625" style="198" customWidth="1"/>
    <col min="2060" max="2060" width="15.44140625" style="198" customWidth="1"/>
    <col min="2061" max="2061" width="9.33203125" style="198"/>
    <col min="2062" max="2062" width="15.109375" style="198" bestFit="1" customWidth="1"/>
    <col min="2063" max="2304" width="9.33203125" style="198"/>
    <col min="2305" max="2305" width="16.33203125" style="198" customWidth="1"/>
    <col min="2306" max="2306" width="41.44140625" style="198" customWidth="1"/>
    <col min="2307" max="2307" width="5.77734375" style="198" customWidth="1"/>
    <col min="2308" max="2308" width="7.109375" style="198" customWidth="1"/>
    <col min="2309" max="2309" width="6.109375" style="198" customWidth="1"/>
    <col min="2310" max="2310" width="11.6640625" style="198" customWidth="1"/>
    <col min="2311" max="2311" width="16" style="198" customWidth="1"/>
    <col min="2312" max="2312" width="65.6640625" style="198" customWidth="1"/>
    <col min="2313" max="2313" width="1.6640625" style="198" customWidth="1"/>
    <col min="2314" max="2314" width="5.77734375" style="198" customWidth="1"/>
    <col min="2315" max="2315" width="9.6640625" style="198" customWidth="1"/>
    <col min="2316" max="2316" width="15.44140625" style="198" customWidth="1"/>
    <col min="2317" max="2317" width="9.33203125" style="198"/>
    <col min="2318" max="2318" width="15.109375" style="198" bestFit="1" customWidth="1"/>
    <col min="2319" max="2560" width="9.33203125" style="198"/>
    <col min="2561" max="2561" width="16.33203125" style="198" customWidth="1"/>
    <col min="2562" max="2562" width="41.44140625" style="198" customWidth="1"/>
    <col min="2563" max="2563" width="5.77734375" style="198" customWidth="1"/>
    <col min="2564" max="2564" width="7.109375" style="198" customWidth="1"/>
    <col min="2565" max="2565" width="6.109375" style="198" customWidth="1"/>
    <col min="2566" max="2566" width="11.6640625" style="198" customWidth="1"/>
    <col min="2567" max="2567" width="16" style="198" customWidth="1"/>
    <col min="2568" max="2568" width="65.6640625" style="198" customWidth="1"/>
    <col min="2569" max="2569" width="1.6640625" style="198" customWidth="1"/>
    <col min="2570" max="2570" width="5.77734375" style="198" customWidth="1"/>
    <col min="2571" max="2571" width="9.6640625" style="198" customWidth="1"/>
    <col min="2572" max="2572" width="15.44140625" style="198" customWidth="1"/>
    <col min="2573" max="2573" width="9.33203125" style="198"/>
    <col min="2574" max="2574" width="15.109375" style="198" bestFit="1" customWidth="1"/>
    <col min="2575" max="2816" width="9.33203125" style="198"/>
    <col min="2817" max="2817" width="16.33203125" style="198" customWidth="1"/>
    <col min="2818" max="2818" width="41.44140625" style="198" customWidth="1"/>
    <col min="2819" max="2819" width="5.77734375" style="198" customWidth="1"/>
    <col min="2820" max="2820" width="7.109375" style="198" customWidth="1"/>
    <col min="2821" max="2821" width="6.109375" style="198" customWidth="1"/>
    <col min="2822" max="2822" width="11.6640625" style="198" customWidth="1"/>
    <col min="2823" max="2823" width="16" style="198" customWidth="1"/>
    <col min="2824" max="2824" width="65.6640625" style="198" customWidth="1"/>
    <col min="2825" max="2825" width="1.6640625" style="198" customWidth="1"/>
    <col min="2826" max="2826" width="5.77734375" style="198" customWidth="1"/>
    <col min="2827" max="2827" width="9.6640625" style="198" customWidth="1"/>
    <col min="2828" max="2828" width="15.44140625" style="198" customWidth="1"/>
    <col min="2829" max="2829" width="9.33203125" style="198"/>
    <col min="2830" max="2830" width="15.109375" style="198" bestFit="1" customWidth="1"/>
    <col min="2831" max="3072" width="9.33203125" style="198"/>
    <col min="3073" max="3073" width="16.33203125" style="198" customWidth="1"/>
    <col min="3074" max="3074" width="41.44140625" style="198" customWidth="1"/>
    <col min="3075" max="3075" width="5.77734375" style="198" customWidth="1"/>
    <col min="3076" max="3076" width="7.109375" style="198" customWidth="1"/>
    <col min="3077" max="3077" width="6.109375" style="198" customWidth="1"/>
    <col min="3078" max="3078" width="11.6640625" style="198" customWidth="1"/>
    <col min="3079" max="3079" width="16" style="198" customWidth="1"/>
    <col min="3080" max="3080" width="65.6640625" style="198" customWidth="1"/>
    <col min="3081" max="3081" width="1.6640625" style="198" customWidth="1"/>
    <col min="3082" max="3082" width="5.77734375" style="198" customWidth="1"/>
    <col min="3083" max="3083" width="9.6640625" style="198" customWidth="1"/>
    <col min="3084" max="3084" width="15.44140625" style="198" customWidth="1"/>
    <col min="3085" max="3085" width="9.33203125" style="198"/>
    <col min="3086" max="3086" width="15.109375" style="198" bestFit="1" customWidth="1"/>
    <col min="3087" max="3328" width="9.33203125" style="198"/>
    <col min="3329" max="3329" width="16.33203125" style="198" customWidth="1"/>
    <col min="3330" max="3330" width="41.44140625" style="198" customWidth="1"/>
    <col min="3331" max="3331" width="5.77734375" style="198" customWidth="1"/>
    <col min="3332" max="3332" width="7.109375" style="198" customWidth="1"/>
    <col min="3333" max="3333" width="6.109375" style="198" customWidth="1"/>
    <col min="3334" max="3334" width="11.6640625" style="198" customWidth="1"/>
    <col min="3335" max="3335" width="16" style="198" customWidth="1"/>
    <col min="3336" max="3336" width="65.6640625" style="198" customWidth="1"/>
    <col min="3337" max="3337" width="1.6640625" style="198" customWidth="1"/>
    <col min="3338" max="3338" width="5.77734375" style="198" customWidth="1"/>
    <col min="3339" max="3339" width="9.6640625" style="198" customWidth="1"/>
    <col min="3340" max="3340" width="15.44140625" style="198" customWidth="1"/>
    <col min="3341" max="3341" width="9.33203125" style="198"/>
    <col min="3342" max="3342" width="15.109375" style="198" bestFit="1" customWidth="1"/>
    <col min="3343" max="3584" width="9.33203125" style="198"/>
    <col min="3585" max="3585" width="16.33203125" style="198" customWidth="1"/>
    <col min="3586" max="3586" width="41.44140625" style="198" customWidth="1"/>
    <col min="3587" max="3587" width="5.77734375" style="198" customWidth="1"/>
    <col min="3588" max="3588" width="7.109375" style="198" customWidth="1"/>
    <col min="3589" max="3589" width="6.109375" style="198" customWidth="1"/>
    <col min="3590" max="3590" width="11.6640625" style="198" customWidth="1"/>
    <col min="3591" max="3591" width="16" style="198" customWidth="1"/>
    <col min="3592" max="3592" width="65.6640625" style="198" customWidth="1"/>
    <col min="3593" max="3593" width="1.6640625" style="198" customWidth="1"/>
    <col min="3594" max="3594" width="5.77734375" style="198" customWidth="1"/>
    <col min="3595" max="3595" width="9.6640625" style="198" customWidth="1"/>
    <col min="3596" max="3596" width="15.44140625" style="198" customWidth="1"/>
    <col min="3597" max="3597" width="9.33203125" style="198"/>
    <col min="3598" max="3598" width="15.109375" style="198" bestFit="1" customWidth="1"/>
    <col min="3599" max="3840" width="9.33203125" style="198"/>
    <col min="3841" max="3841" width="16.33203125" style="198" customWidth="1"/>
    <col min="3842" max="3842" width="41.44140625" style="198" customWidth="1"/>
    <col min="3843" max="3843" width="5.77734375" style="198" customWidth="1"/>
    <col min="3844" max="3844" width="7.109375" style="198" customWidth="1"/>
    <col min="3845" max="3845" width="6.109375" style="198" customWidth="1"/>
    <col min="3846" max="3846" width="11.6640625" style="198" customWidth="1"/>
    <col min="3847" max="3847" width="16" style="198" customWidth="1"/>
    <col min="3848" max="3848" width="65.6640625" style="198" customWidth="1"/>
    <col min="3849" max="3849" width="1.6640625" style="198" customWidth="1"/>
    <col min="3850" max="3850" width="5.77734375" style="198" customWidth="1"/>
    <col min="3851" max="3851" width="9.6640625" style="198" customWidth="1"/>
    <col min="3852" max="3852" width="15.44140625" style="198" customWidth="1"/>
    <col min="3853" max="3853" width="9.33203125" style="198"/>
    <col min="3854" max="3854" width="15.109375" style="198" bestFit="1" customWidth="1"/>
    <col min="3855" max="4096" width="9.33203125" style="198"/>
    <col min="4097" max="4097" width="16.33203125" style="198" customWidth="1"/>
    <col min="4098" max="4098" width="41.44140625" style="198" customWidth="1"/>
    <col min="4099" max="4099" width="5.77734375" style="198" customWidth="1"/>
    <col min="4100" max="4100" width="7.109375" style="198" customWidth="1"/>
    <col min="4101" max="4101" width="6.109375" style="198" customWidth="1"/>
    <col min="4102" max="4102" width="11.6640625" style="198" customWidth="1"/>
    <col min="4103" max="4103" width="16" style="198" customWidth="1"/>
    <col min="4104" max="4104" width="65.6640625" style="198" customWidth="1"/>
    <col min="4105" max="4105" width="1.6640625" style="198" customWidth="1"/>
    <col min="4106" max="4106" width="5.77734375" style="198" customWidth="1"/>
    <col min="4107" max="4107" width="9.6640625" style="198" customWidth="1"/>
    <col min="4108" max="4108" width="15.44140625" style="198" customWidth="1"/>
    <col min="4109" max="4109" width="9.33203125" style="198"/>
    <col min="4110" max="4110" width="15.109375" style="198" bestFit="1" customWidth="1"/>
    <col min="4111" max="4352" width="9.33203125" style="198"/>
    <col min="4353" max="4353" width="16.33203125" style="198" customWidth="1"/>
    <col min="4354" max="4354" width="41.44140625" style="198" customWidth="1"/>
    <col min="4355" max="4355" width="5.77734375" style="198" customWidth="1"/>
    <col min="4356" max="4356" width="7.109375" style="198" customWidth="1"/>
    <col min="4357" max="4357" width="6.109375" style="198" customWidth="1"/>
    <col min="4358" max="4358" width="11.6640625" style="198" customWidth="1"/>
    <col min="4359" max="4359" width="16" style="198" customWidth="1"/>
    <col min="4360" max="4360" width="65.6640625" style="198" customWidth="1"/>
    <col min="4361" max="4361" width="1.6640625" style="198" customWidth="1"/>
    <col min="4362" max="4362" width="5.77734375" style="198" customWidth="1"/>
    <col min="4363" max="4363" width="9.6640625" style="198" customWidth="1"/>
    <col min="4364" max="4364" width="15.44140625" style="198" customWidth="1"/>
    <col min="4365" max="4365" width="9.33203125" style="198"/>
    <col min="4366" max="4366" width="15.109375" style="198" bestFit="1" customWidth="1"/>
    <col min="4367" max="4608" width="9.33203125" style="198"/>
    <col min="4609" max="4609" width="16.33203125" style="198" customWidth="1"/>
    <col min="4610" max="4610" width="41.44140625" style="198" customWidth="1"/>
    <col min="4611" max="4611" width="5.77734375" style="198" customWidth="1"/>
    <col min="4612" max="4612" width="7.109375" style="198" customWidth="1"/>
    <col min="4613" max="4613" width="6.109375" style="198" customWidth="1"/>
    <col min="4614" max="4614" width="11.6640625" style="198" customWidth="1"/>
    <col min="4615" max="4615" width="16" style="198" customWidth="1"/>
    <col min="4616" max="4616" width="65.6640625" style="198" customWidth="1"/>
    <col min="4617" max="4617" width="1.6640625" style="198" customWidth="1"/>
    <col min="4618" max="4618" width="5.77734375" style="198" customWidth="1"/>
    <col min="4619" max="4619" width="9.6640625" style="198" customWidth="1"/>
    <col min="4620" max="4620" width="15.44140625" style="198" customWidth="1"/>
    <col min="4621" max="4621" width="9.33203125" style="198"/>
    <col min="4622" max="4622" width="15.109375" style="198" bestFit="1" customWidth="1"/>
    <col min="4623" max="4864" width="9.33203125" style="198"/>
    <col min="4865" max="4865" width="16.33203125" style="198" customWidth="1"/>
    <col min="4866" max="4866" width="41.44140625" style="198" customWidth="1"/>
    <col min="4867" max="4867" width="5.77734375" style="198" customWidth="1"/>
    <col min="4868" max="4868" width="7.109375" style="198" customWidth="1"/>
    <col min="4869" max="4869" width="6.109375" style="198" customWidth="1"/>
    <col min="4870" max="4870" width="11.6640625" style="198" customWidth="1"/>
    <col min="4871" max="4871" width="16" style="198" customWidth="1"/>
    <col min="4872" max="4872" width="65.6640625" style="198" customWidth="1"/>
    <col min="4873" max="4873" width="1.6640625" style="198" customWidth="1"/>
    <col min="4874" max="4874" width="5.77734375" style="198" customWidth="1"/>
    <col min="4875" max="4875" width="9.6640625" style="198" customWidth="1"/>
    <col min="4876" max="4876" width="15.44140625" style="198" customWidth="1"/>
    <col min="4877" max="4877" width="9.33203125" style="198"/>
    <col min="4878" max="4878" width="15.109375" style="198" bestFit="1" customWidth="1"/>
    <col min="4879" max="5120" width="9.33203125" style="198"/>
    <col min="5121" max="5121" width="16.33203125" style="198" customWidth="1"/>
    <col min="5122" max="5122" width="41.44140625" style="198" customWidth="1"/>
    <col min="5123" max="5123" width="5.77734375" style="198" customWidth="1"/>
    <col min="5124" max="5124" width="7.109375" style="198" customWidth="1"/>
    <col min="5125" max="5125" width="6.109375" style="198" customWidth="1"/>
    <col min="5126" max="5126" width="11.6640625" style="198" customWidth="1"/>
    <col min="5127" max="5127" width="16" style="198" customWidth="1"/>
    <col min="5128" max="5128" width="65.6640625" style="198" customWidth="1"/>
    <col min="5129" max="5129" width="1.6640625" style="198" customWidth="1"/>
    <col min="5130" max="5130" width="5.77734375" style="198" customWidth="1"/>
    <col min="5131" max="5131" width="9.6640625" style="198" customWidth="1"/>
    <col min="5132" max="5132" width="15.44140625" style="198" customWidth="1"/>
    <col min="5133" max="5133" width="9.33203125" style="198"/>
    <col min="5134" max="5134" width="15.109375" style="198" bestFit="1" customWidth="1"/>
    <col min="5135" max="5376" width="9.33203125" style="198"/>
    <col min="5377" max="5377" width="16.33203125" style="198" customWidth="1"/>
    <col min="5378" max="5378" width="41.44140625" style="198" customWidth="1"/>
    <col min="5379" max="5379" width="5.77734375" style="198" customWidth="1"/>
    <col min="5380" max="5380" width="7.109375" style="198" customWidth="1"/>
    <col min="5381" max="5381" width="6.109375" style="198" customWidth="1"/>
    <col min="5382" max="5382" width="11.6640625" style="198" customWidth="1"/>
    <col min="5383" max="5383" width="16" style="198" customWidth="1"/>
    <col min="5384" max="5384" width="65.6640625" style="198" customWidth="1"/>
    <col min="5385" max="5385" width="1.6640625" style="198" customWidth="1"/>
    <col min="5386" max="5386" width="5.77734375" style="198" customWidth="1"/>
    <col min="5387" max="5387" width="9.6640625" style="198" customWidth="1"/>
    <col min="5388" max="5388" width="15.44140625" style="198" customWidth="1"/>
    <col min="5389" max="5389" width="9.33203125" style="198"/>
    <col min="5390" max="5390" width="15.109375" style="198" bestFit="1" customWidth="1"/>
    <col min="5391" max="5632" width="9.33203125" style="198"/>
    <col min="5633" max="5633" width="16.33203125" style="198" customWidth="1"/>
    <col min="5634" max="5634" width="41.44140625" style="198" customWidth="1"/>
    <col min="5635" max="5635" width="5.77734375" style="198" customWidth="1"/>
    <col min="5636" max="5636" width="7.109375" style="198" customWidth="1"/>
    <col min="5637" max="5637" width="6.109375" style="198" customWidth="1"/>
    <col min="5638" max="5638" width="11.6640625" style="198" customWidth="1"/>
    <col min="5639" max="5639" width="16" style="198" customWidth="1"/>
    <col min="5640" max="5640" width="65.6640625" style="198" customWidth="1"/>
    <col min="5641" max="5641" width="1.6640625" style="198" customWidth="1"/>
    <col min="5642" max="5642" width="5.77734375" style="198" customWidth="1"/>
    <col min="5643" max="5643" width="9.6640625" style="198" customWidth="1"/>
    <col min="5644" max="5644" width="15.44140625" style="198" customWidth="1"/>
    <col min="5645" max="5645" width="9.33203125" style="198"/>
    <col min="5646" max="5646" width="15.109375" style="198" bestFit="1" customWidth="1"/>
    <col min="5647" max="5888" width="9.33203125" style="198"/>
    <col min="5889" max="5889" width="16.33203125" style="198" customWidth="1"/>
    <col min="5890" max="5890" width="41.44140625" style="198" customWidth="1"/>
    <col min="5891" max="5891" width="5.77734375" style="198" customWidth="1"/>
    <col min="5892" max="5892" width="7.109375" style="198" customWidth="1"/>
    <col min="5893" max="5893" width="6.109375" style="198" customWidth="1"/>
    <col min="5894" max="5894" width="11.6640625" style="198" customWidth="1"/>
    <col min="5895" max="5895" width="16" style="198" customWidth="1"/>
    <col min="5896" max="5896" width="65.6640625" style="198" customWidth="1"/>
    <col min="5897" max="5897" width="1.6640625" style="198" customWidth="1"/>
    <col min="5898" max="5898" width="5.77734375" style="198" customWidth="1"/>
    <col min="5899" max="5899" width="9.6640625" style="198" customWidth="1"/>
    <col min="5900" max="5900" width="15.44140625" style="198" customWidth="1"/>
    <col min="5901" max="5901" width="9.33203125" style="198"/>
    <col min="5902" max="5902" width="15.109375" style="198" bestFit="1" customWidth="1"/>
    <col min="5903" max="6144" width="9.33203125" style="198"/>
    <col min="6145" max="6145" width="16.33203125" style="198" customWidth="1"/>
    <col min="6146" max="6146" width="41.44140625" style="198" customWidth="1"/>
    <col min="6147" max="6147" width="5.77734375" style="198" customWidth="1"/>
    <col min="6148" max="6148" width="7.109375" style="198" customWidth="1"/>
    <col min="6149" max="6149" width="6.109375" style="198" customWidth="1"/>
    <col min="6150" max="6150" width="11.6640625" style="198" customWidth="1"/>
    <col min="6151" max="6151" width="16" style="198" customWidth="1"/>
    <col min="6152" max="6152" width="65.6640625" style="198" customWidth="1"/>
    <col min="6153" max="6153" width="1.6640625" style="198" customWidth="1"/>
    <col min="6154" max="6154" width="5.77734375" style="198" customWidth="1"/>
    <col min="6155" max="6155" width="9.6640625" style="198" customWidth="1"/>
    <col min="6156" max="6156" width="15.44140625" style="198" customWidth="1"/>
    <col min="6157" max="6157" width="9.33203125" style="198"/>
    <col min="6158" max="6158" width="15.109375" style="198" bestFit="1" customWidth="1"/>
    <col min="6159" max="6400" width="9.33203125" style="198"/>
    <col min="6401" max="6401" width="16.33203125" style="198" customWidth="1"/>
    <col min="6402" max="6402" width="41.44140625" style="198" customWidth="1"/>
    <col min="6403" max="6403" width="5.77734375" style="198" customWidth="1"/>
    <col min="6404" max="6404" width="7.109375" style="198" customWidth="1"/>
    <col min="6405" max="6405" width="6.109375" style="198" customWidth="1"/>
    <col min="6406" max="6406" width="11.6640625" style="198" customWidth="1"/>
    <col min="6407" max="6407" width="16" style="198" customWidth="1"/>
    <col min="6408" max="6408" width="65.6640625" style="198" customWidth="1"/>
    <col min="6409" max="6409" width="1.6640625" style="198" customWidth="1"/>
    <col min="6410" max="6410" width="5.77734375" style="198" customWidth="1"/>
    <col min="6411" max="6411" width="9.6640625" style="198" customWidth="1"/>
    <col min="6412" max="6412" width="15.44140625" style="198" customWidth="1"/>
    <col min="6413" max="6413" width="9.33203125" style="198"/>
    <col min="6414" max="6414" width="15.109375" style="198" bestFit="1" customWidth="1"/>
    <col min="6415" max="6656" width="9.33203125" style="198"/>
    <col min="6657" max="6657" width="16.33203125" style="198" customWidth="1"/>
    <col min="6658" max="6658" width="41.44140625" style="198" customWidth="1"/>
    <col min="6659" max="6659" width="5.77734375" style="198" customWidth="1"/>
    <col min="6660" max="6660" width="7.109375" style="198" customWidth="1"/>
    <col min="6661" max="6661" width="6.109375" style="198" customWidth="1"/>
    <col min="6662" max="6662" width="11.6640625" style="198" customWidth="1"/>
    <col min="6663" max="6663" width="16" style="198" customWidth="1"/>
    <col min="6664" max="6664" width="65.6640625" style="198" customWidth="1"/>
    <col min="6665" max="6665" width="1.6640625" style="198" customWidth="1"/>
    <col min="6666" max="6666" width="5.77734375" style="198" customWidth="1"/>
    <col min="6667" max="6667" width="9.6640625" style="198" customWidth="1"/>
    <col min="6668" max="6668" width="15.44140625" style="198" customWidth="1"/>
    <col min="6669" max="6669" width="9.33203125" style="198"/>
    <col min="6670" max="6670" width="15.109375" style="198" bestFit="1" customWidth="1"/>
    <col min="6671" max="6912" width="9.33203125" style="198"/>
    <col min="6913" max="6913" width="16.33203125" style="198" customWidth="1"/>
    <col min="6914" max="6914" width="41.44140625" style="198" customWidth="1"/>
    <col min="6915" max="6915" width="5.77734375" style="198" customWidth="1"/>
    <col min="6916" max="6916" width="7.109375" style="198" customWidth="1"/>
    <col min="6917" max="6917" width="6.109375" style="198" customWidth="1"/>
    <col min="6918" max="6918" width="11.6640625" style="198" customWidth="1"/>
    <col min="6919" max="6919" width="16" style="198" customWidth="1"/>
    <col min="6920" max="6920" width="65.6640625" style="198" customWidth="1"/>
    <col min="6921" max="6921" width="1.6640625" style="198" customWidth="1"/>
    <col min="6922" max="6922" width="5.77734375" style="198" customWidth="1"/>
    <col min="6923" max="6923" width="9.6640625" style="198" customWidth="1"/>
    <col min="6924" max="6924" width="15.44140625" style="198" customWidth="1"/>
    <col min="6925" max="6925" width="9.33203125" style="198"/>
    <col min="6926" max="6926" width="15.109375" style="198" bestFit="1" customWidth="1"/>
    <col min="6927" max="7168" width="9.33203125" style="198"/>
    <col min="7169" max="7169" width="16.33203125" style="198" customWidth="1"/>
    <col min="7170" max="7170" width="41.44140625" style="198" customWidth="1"/>
    <col min="7171" max="7171" width="5.77734375" style="198" customWidth="1"/>
    <col min="7172" max="7172" width="7.109375" style="198" customWidth="1"/>
    <col min="7173" max="7173" width="6.109375" style="198" customWidth="1"/>
    <col min="7174" max="7174" width="11.6640625" style="198" customWidth="1"/>
    <col min="7175" max="7175" width="16" style="198" customWidth="1"/>
    <col min="7176" max="7176" width="65.6640625" style="198" customWidth="1"/>
    <col min="7177" max="7177" width="1.6640625" style="198" customWidth="1"/>
    <col min="7178" max="7178" width="5.77734375" style="198" customWidth="1"/>
    <col min="7179" max="7179" width="9.6640625" style="198" customWidth="1"/>
    <col min="7180" max="7180" width="15.44140625" style="198" customWidth="1"/>
    <col min="7181" max="7181" width="9.33203125" style="198"/>
    <col min="7182" max="7182" width="15.109375" style="198" bestFit="1" customWidth="1"/>
    <col min="7183" max="7424" width="9.33203125" style="198"/>
    <col min="7425" max="7425" width="16.33203125" style="198" customWidth="1"/>
    <col min="7426" max="7426" width="41.44140625" style="198" customWidth="1"/>
    <col min="7427" max="7427" width="5.77734375" style="198" customWidth="1"/>
    <col min="7428" max="7428" width="7.109375" style="198" customWidth="1"/>
    <col min="7429" max="7429" width="6.109375" style="198" customWidth="1"/>
    <col min="7430" max="7430" width="11.6640625" style="198" customWidth="1"/>
    <col min="7431" max="7431" width="16" style="198" customWidth="1"/>
    <col min="7432" max="7432" width="65.6640625" style="198" customWidth="1"/>
    <col min="7433" max="7433" width="1.6640625" style="198" customWidth="1"/>
    <col min="7434" max="7434" width="5.77734375" style="198" customWidth="1"/>
    <col min="7435" max="7435" width="9.6640625" style="198" customWidth="1"/>
    <col min="7436" max="7436" width="15.44140625" style="198" customWidth="1"/>
    <col min="7437" max="7437" width="9.33203125" style="198"/>
    <col min="7438" max="7438" width="15.109375" style="198" bestFit="1" customWidth="1"/>
    <col min="7439" max="7680" width="9.33203125" style="198"/>
    <col min="7681" max="7681" width="16.33203125" style="198" customWidth="1"/>
    <col min="7682" max="7682" width="41.44140625" style="198" customWidth="1"/>
    <col min="7683" max="7683" width="5.77734375" style="198" customWidth="1"/>
    <col min="7684" max="7684" width="7.109375" style="198" customWidth="1"/>
    <col min="7685" max="7685" width="6.109375" style="198" customWidth="1"/>
    <col min="7686" max="7686" width="11.6640625" style="198" customWidth="1"/>
    <col min="7687" max="7687" width="16" style="198" customWidth="1"/>
    <col min="7688" max="7688" width="65.6640625" style="198" customWidth="1"/>
    <col min="7689" max="7689" width="1.6640625" style="198" customWidth="1"/>
    <col min="7690" max="7690" width="5.77734375" style="198" customWidth="1"/>
    <col min="7691" max="7691" width="9.6640625" style="198" customWidth="1"/>
    <col min="7692" max="7692" width="15.44140625" style="198" customWidth="1"/>
    <col min="7693" max="7693" width="9.33203125" style="198"/>
    <col min="7694" max="7694" width="15.109375" style="198" bestFit="1" customWidth="1"/>
    <col min="7695" max="7936" width="9.33203125" style="198"/>
    <col min="7937" max="7937" width="16.33203125" style="198" customWidth="1"/>
    <col min="7938" max="7938" width="41.44140625" style="198" customWidth="1"/>
    <col min="7939" max="7939" width="5.77734375" style="198" customWidth="1"/>
    <col min="7940" max="7940" width="7.109375" style="198" customWidth="1"/>
    <col min="7941" max="7941" width="6.109375" style="198" customWidth="1"/>
    <col min="7942" max="7942" width="11.6640625" style="198" customWidth="1"/>
    <col min="7943" max="7943" width="16" style="198" customWidth="1"/>
    <col min="7944" max="7944" width="65.6640625" style="198" customWidth="1"/>
    <col min="7945" max="7945" width="1.6640625" style="198" customWidth="1"/>
    <col min="7946" max="7946" width="5.77734375" style="198" customWidth="1"/>
    <col min="7947" max="7947" width="9.6640625" style="198" customWidth="1"/>
    <col min="7948" max="7948" width="15.44140625" style="198" customWidth="1"/>
    <col min="7949" max="7949" width="9.33203125" style="198"/>
    <col min="7950" max="7950" width="15.109375" style="198" bestFit="1" customWidth="1"/>
    <col min="7951" max="8192" width="9.33203125" style="198"/>
    <col min="8193" max="8193" width="16.33203125" style="198" customWidth="1"/>
    <col min="8194" max="8194" width="41.44140625" style="198" customWidth="1"/>
    <col min="8195" max="8195" width="5.77734375" style="198" customWidth="1"/>
    <col min="8196" max="8196" width="7.109375" style="198" customWidth="1"/>
    <col min="8197" max="8197" width="6.109375" style="198" customWidth="1"/>
    <col min="8198" max="8198" width="11.6640625" style="198" customWidth="1"/>
    <col min="8199" max="8199" width="16" style="198" customWidth="1"/>
    <col min="8200" max="8200" width="65.6640625" style="198" customWidth="1"/>
    <col min="8201" max="8201" width="1.6640625" style="198" customWidth="1"/>
    <col min="8202" max="8202" width="5.77734375" style="198" customWidth="1"/>
    <col min="8203" max="8203" width="9.6640625" style="198" customWidth="1"/>
    <col min="8204" max="8204" width="15.44140625" style="198" customWidth="1"/>
    <col min="8205" max="8205" width="9.33203125" style="198"/>
    <col min="8206" max="8206" width="15.109375" style="198" bestFit="1" customWidth="1"/>
    <col min="8207" max="8448" width="9.33203125" style="198"/>
    <col min="8449" max="8449" width="16.33203125" style="198" customWidth="1"/>
    <col min="8450" max="8450" width="41.44140625" style="198" customWidth="1"/>
    <col min="8451" max="8451" width="5.77734375" style="198" customWidth="1"/>
    <col min="8452" max="8452" width="7.109375" style="198" customWidth="1"/>
    <col min="8453" max="8453" width="6.109375" style="198" customWidth="1"/>
    <col min="8454" max="8454" width="11.6640625" style="198" customWidth="1"/>
    <col min="8455" max="8455" width="16" style="198" customWidth="1"/>
    <col min="8456" max="8456" width="65.6640625" style="198" customWidth="1"/>
    <col min="8457" max="8457" width="1.6640625" style="198" customWidth="1"/>
    <col min="8458" max="8458" width="5.77734375" style="198" customWidth="1"/>
    <col min="8459" max="8459" width="9.6640625" style="198" customWidth="1"/>
    <col min="8460" max="8460" width="15.44140625" style="198" customWidth="1"/>
    <col min="8461" max="8461" width="9.33203125" style="198"/>
    <col min="8462" max="8462" width="15.109375" style="198" bestFit="1" customWidth="1"/>
    <col min="8463" max="8704" width="9.33203125" style="198"/>
    <col min="8705" max="8705" width="16.33203125" style="198" customWidth="1"/>
    <col min="8706" max="8706" width="41.44140625" style="198" customWidth="1"/>
    <col min="8707" max="8707" width="5.77734375" style="198" customWidth="1"/>
    <col min="8708" max="8708" width="7.109375" style="198" customWidth="1"/>
    <col min="8709" max="8709" width="6.109375" style="198" customWidth="1"/>
    <col min="8710" max="8710" width="11.6640625" style="198" customWidth="1"/>
    <col min="8711" max="8711" width="16" style="198" customWidth="1"/>
    <col min="8712" max="8712" width="65.6640625" style="198" customWidth="1"/>
    <col min="8713" max="8713" width="1.6640625" style="198" customWidth="1"/>
    <col min="8714" max="8714" width="5.77734375" style="198" customWidth="1"/>
    <col min="8715" max="8715" width="9.6640625" style="198" customWidth="1"/>
    <col min="8716" max="8716" width="15.44140625" style="198" customWidth="1"/>
    <col min="8717" max="8717" width="9.33203125" style="198"/>
    <col min="8718" max="8718" width="15.109375" style="198" bestFit="1" customWidth="1"/>
    <col min="8719" max="8960" width="9.33203125" style="198"/>
    <col min="8961" max="8961" width="16.33203125" style="198" customWidth="1"/>
    <col min="8962" max="8962" width="41.44140625" style="198" customWidth="1"/>
    <col min="8963" max="8963" width="5.77734375" style="198" customWidth="1"/>
    <col min="8964" max="8964" width="7.109375" style="198" customWidth="1"/>
    <col min="8965" max="8965" width="6.109375" style="198" customWidth="1"/>
    <col min="8966" max="8966" width="11.6640625" style="198" customWidth="1"/>
    <col min="8967" max="8967" width="16" style="198" customWidth="1"/>
    <col min="8968" max="8968" width="65.6640625" style="198" customWidth="1"/>
    <col min="8969" max="8969" width="1.6640625" style="198" customWidth="1"/>
    <col min="8970" max="8970" width="5.77734375" style="198" customWidth="1"/>
    <col min="8971" max="8971" width="9.6640625" style="198" customWidth="1"/>
    <col min="8972" max="8972" width="15.44140625" style="198" customWidth="1"/>
    <col min="8973" max="8973" width="9.33203125" style="198"/>
    <col min="8974" max="8974" width="15.109375" style="198" bestFit="1" customWidth="1"/>
    <col min="8975" max="9216" width="9.33203125" style="198"/>
    <col min="9217" max="9217" width="16.33203125" style="198" customWidth="1"/>
    <col min="9218" max="9218" width="41.44140625" style="198" customWidth="1"/>
    <col min="9219" max="9219" width="5.77734375" style="198" customWidth="1"/>
    <col min="9220" max="9220" width="7.109375" style="198" customWidth="1"/>
    <col min="9221" max="9221" width="6.109375" style="198" customWidth="1"/>
    <col min="9222" max="9222" width="11.6640625" style="198" customWidth="1"/>
    <col min="9223" max="9223" width="16" style="198" customWidth="1"/>
    <col min="9224" max="9224" width="65.6640625" style="198" customWidth="1"/>
    <col min="9225" max="9225" width="1.6640625" style="198" customWidth="1"/>
    <col min="9226" max="9226" width="5.77734375" style="198" customWidth="1"/>
    <col min="9227" max="9227" width="9.6640625" style="198" customWidth="1"/>
    <col min="9228" max="9228" width="15.44140625" style="198" customWidth="1"/>
    <col min="9229" max="9229" width="9.33203125" style="198"/>
    <col min="9230" max="9230" width="15.109375" style="198" bestFit="1" customWidth="1"/>
    <col min="9231" max="9472" width="9.33203125" style="198"/>
    <col min="9473" max="9473" width="16.33203125" style="198" customWidth="1"/>
    <col min="9474" max="9474" width="41.44140625" style="198" customWidth="1"/>
    <col min="9475" max="9475" width="5.77734375" style="198" customWidth="1"/>
    <col min="9476" max="9476" width="7.109375" style="198" customWidth="1"/>
    <col min="9477" max="9477" width="6.109375" style="198" customWidth="1"/>
    <col min="9478" max="9478" width="11.6640625" style="198" customWidth="1"/>
    <col min="9479" max="9479" width="16" style="198" customWidth="1"/>
    <col min="9480" max="9480" width="65.6640625" style="198" customWidth="1"/>
    <col min="9481" max="9481" width="1.6640625" style="198" customWidth="1"/>
    <col min="9482" max="9482" width="5.77734375" style="198" customWidth="1"/>
    <col min="9483" max="9483" width="9.6640625" style="198" customWidth="1"/>
    <col min="9484" max="9484" width="15.44140625" style="198" customWidth="1"/>
    <col min="9485" max="9485" width="9.33203125" style="198"/>
    <col min="9486" max="9486" width="15.109375" style="198" bestFit="1" customWidth="1"/>
    <col min="9487" max="9728" width="9.33203125" style="198"/>
    <col min="9729" max="9729" width="16.33203125" style="198" customWidth="1"/>
    <col min="9730" max="9730" width="41.44140625" style="198" customWidth="1"/>
    <col min="9731" max="9731" width="5.77734375" style="198" customWidth="1"/>
    <col min="9732" max="9732" width="7.109375" style="198" customWidth="1"/>
    <col min="9733" max="9733" width="6.109375" style="198" customWidth="1"/>
    <col min="9734" max="9734" width="11.6640625" style="198" customWidth="1"/>
    <col min="9735" max="9735" width="16" style="198" customWidth="1"/>
    <col min="9736" max="9736" width="65.6640625" style="198" customWidth="1"/>
    <col min="9737" max="9737" width="1.6640625" style="198" customWidth="1"/>
    <col min="9738" max="9738" width="5.77734375" style="198" customWidth="1"/>
    <col min="9739" max="9739" width="9.6640625" style="198" customWidth="1"/>
    <col min="9740" max="9740" width="15.44140625" style="198" customWidth="1"/>
    <col min="9741" max="9741" width="9.33203125" style="198"/>
    <col min="9742" max="9742" width="15.109375" style="198" bestFit="1" customWidth="1"/>
    <col min="9743" max="9984" width="9.33203125" style="198"/>
    <col min="9985" max="9985" width="16.33203125" style="198" customWidth="1"/>
    <col min="9986" max="9986" width="41.44140625" style="198" customWidth="1"/>
    <col min="9987" max="9987" width="5.77734375" style="198" customWidth="1"/>
    <col min="9988" max="9988" width="7.109375" style="198" customWidth="1"/>
    <col min="9989" max="9989" width="6.109375" style="198" customWidth="1"/>
    <col min="9990" max="9990" width="11.6640625" style="198" customWidth="1"/>
    <col min="9991" max="9991" width="16" style="198" customWidth="1"/>
    <col min="9992" max="9992" width="65.6640625" style="198" customWidth="1"/>
    <col min="9993" max="9993" width="1.6640625" style="198" customWidth="1"/>
    <col min="9994" max="9994" width="5.77734375" style="198" customWidth="1"/>
    <col min="9995" max="9995" width="9.6640625" style="198" customWidth="1"/>
    <col min="9996" max="9996" width="15.44140625" style="198" customWidth="1"/>
    <col min="9997" max="9997" width="9.33203125" style="198"/>
    <col min="9998" max="9998" width="15.109375" style="198" bestFit="1" customWidth="1"/>
    <col min="9999" max="10240" width="9.33203125" style="198"/>
    <col min="10241" max="10241" width="16.33203125" style="198" customWidth="1"/>
    <col min="10242" max="10242" width="41.44140625" style="198" customWidth="1"/>
    <col min="10243" max="10243" width="5.77734375" style="198" customWidth="1"/>
    <col min="10244" max="10244" width="7.109375" style="198" customWidth="1"/>
    <col min="10245" max="10245" width="6.109375" style="198" customWidth="1"/>
    <col min="10246" max="10246" width="11.6640625" style="198" customWidth="1"/>
    <col min="10247" max="10247" width="16" style="198" customWidth="1"/>
    <col min="10248" max="10248" width="65.6640625" style="198" customWidth="1"/>
    <col min="10249" max="10249" width="1.6640625" style="198" customWidth="1"/>
    <col min="10250" max="10250" width="5.77734375" style="198" customWidth="1"/>
    <col min="10251" max="10251" width="9.6640625" style="198" customWidth="1"/>
    <col min="10252" max="10252" width="15.44140625" style="198" customWidth="1"/>
    <col min="10253" max="10253" width="9.33203125" style="198"/>
    <col min="10254" max="10254" width="15.109375" style="198" bestFit="1" customWidth="1"/>
    <col min="10255" max="10496" width="9.33203125" style="198"/>
    <col min="10497" max="10497" width="16.33203125" style="198" customWidth="1"/>
    <col min="10498" max="10498" width="41.44140625" style="198" customWidth="1"/>
    <col min="10499" max="10499" width="5.77734375" style="198" customWidth="1"/>
    <col min="10500" max="10500" width="7.109375" style="198" customWidth="1"/>
    <col min="10501" max="10501" width="6.109375" style="198" customWidth="1"/>
    <col min="10502" max="10502" width="11.6640625" style="198" customWidth="1"/>
    <col min="10503" max="10503" width="16" style="198" customWidth="1"/>
    <col min="10504" max="10504" width="65.6640625" style="198" customWidth="1"/>
    <col min="10505" max="10505" width="1.6640625" style="198" customWidth="1"/>
    <col min="10506" max="10506" width="5.77734375" style="198" customWidth="1"/>
    <col min="10507" max="10507" width="9.6640625" style="198" customWidth="1"/>
    <col min="10508" max="10508" width="15.44140625" style="198" customWidth="1"/>
    <col min="10509" max="10509" width="9.33203125" style="198"/>
    <col min="10510" max="10510" width="15.109375" style="198" bestFit="1" customWidth="1"/>
    <col min="10511" max="10752" width="9.33203125" style="198"/>
    <col min="10753" max="10753" width="16.33203125" style="198" customWidth="1"/>
    <col min="10754" max="10754" width="41.44140625" style="198" customWidth="1"/>
    <col min="10755" max="10755" width="5.77734375" style="198" customWidth="1"/>
    <col min="10756" max="10756" width="7.109375" style="198" customWidth="1"/>
    <col min="10757" max="10757" width="6.109375" style="198" customWidth="1"/>
    <col min="10758" max="10758" width="11.6640625" style="198" customWidth="1"/>
    <col min="10759" max="10759" width="16" style="198" customWidth="1"/>
    <col min="10760" max="10760" width="65.6640625" style="198" customWidth="1"/>
    <col min="10761" max="10761" width="1.6640625" style="198" customWidth="1"/>
    <col min="10762" max="10762" width="5.77734375" style="198" customWidth="1"/>
    <col min="10763" max="10763" width="9.6640625" style="198" customWidth="1"/>
    <col min="10764" max="10764" width="15.44140625" style="198" customWidth="1"/>
    <col min="10765" max="10765" width="9.33203125" style="198"/>
    <col min="10766" max="10766" width="15.109375" style="198" bestFit="1" customWidth="1"/>
    <col min="10767" max="11008" width="9.33203125" style="198"/>
    <col min="11009" max="11009" width="16.33203125" style="198" customWidth="1"/>
    <col min="11010" max="11010" width="41.44140625" style="198" customWidth="1"/>
    <col min="11011" max="11011" width="5.77734375" style="198" customWidth="1"/>
    <col min="11012" max="11012" width="7.109375" style="198" customWidth="1"/>
    <col min="11013" max="11013" width="6.109375" style="198" customWidth="1"/>
    <col min="11014" max="11014" width="11.6640625" style="198" customWidth="1"/>
    <col min="11015" max="11015" width="16" style="198" customWidth="1"/>
    <col min="11016" max="11016" width="65.6640625" style="198" customWidth="1"/>
    <col min="11017" max="11017" width="1.6640625" style="198" customWidth="1"/>
    <col min="11018" max="11018" width="5.77734375" style="198" customWidth="1"/>
    <col min="11019" max="11019" width="9.6640625" style="198" customWidth="1"/>
    <col min="11020" max="11020" width="15.44140625" style="198" customWidth="1"/>
    <col min="11021" max="11021" width="9.33203125" style="198"/>
    <col min="11022" max="11022" width="15.109375" style="198" bestFit="1" customWidth="1"/>
    <col min="11023" max="11264" width="9.33203125" style="198"/>
    <col min="11265" max="11265" width="16.33203125" style="198" customWidth="1"/>
    <col min="11266" max="11266" width="41.44140625" style="198" customWidth="1"/>
    <col min="11267" max="11267" width="5.77734375" style="198" customWidth="1"/>
    <col min="11268" max="11268" width="7.109375" style="198" customWidth="1"/>
    <col min="11269" max="11269" width="6.109375" style="198" customWidth="1"/>
    <col min="11270" max="11270" width="11.6640625" style="198" customWidth="1"/>
    <col min="11271" max="11271" width="16" style="198" customWidth="1"/>
    <col min="11272" max="11272" width="65.6640625" style="198" customWidth="1"/>
    <col min="11273" max="11273" width="1.6640625" style="198" customWidth="1"/>
    <col min="11274" max="11274" width="5.77734375" style="198" customWidth="1"/>
    <col min="11275" max="11275" width="9.6640625" style="198" customWidth="1"/>
    <col min="11276" max="11276" width="15.44140625" style="198" customWidth="1"/>
    <col min="11277" max="11277" width="9.33203125" style="198"/>
    <col min="11278" max="11278" width="15.109375" style="198" bestFit="1" customWidth="1"/>
    <col min="11279" max="11520" width="9.33203125" style="198"/>
    <col min="11521" max="11521" width="16.33203125" style="198" customWidth="1"/>
    <col min="11522" max="11522" width="41.44140625" style="198" customWidth="1"/>
    <col min="11523" max="11523" width="5.77734375" style="198" customWidth="1"/>
    <col min="11524" max="11524" width="7.109375" style="198" customWidth="1"/>
    <col min="11525" max="11525" width="6.109375" style="198" customWidth="1"/>
    <col min="11526" max="11526" width="11.6640625" style="198" customWidth="1"/>
    <col min="11527" max="11527" width="16" style="198" customWidth="1"/>
    <col min="11528" max="11528" width="65.6640625" style="198" customWidth="1"/>
    <col min="11529" max="11529" width="1.6640625" style="198" customWidth="1"/>
    <col min="11530" max="11530" width="5.77734375" style="198" customWidth="1"/>
    <col min="11531" max="11531" width="9.6640625" style="198" customWidth="1"/>
    <col min="11532" max="11532" width="15.44140625" style="198" customWidth="1"/>
    <col min="11533" max="11533" width="9.33203125" style="198"/>
    <col min="11534" max="11534" width="15.109375" style="198" bestFit="1" customWidth="1"/>
    <col min="11535" max="11776" width="9.33203125" style="198"/>
    <col min="11777" max="11777" width="16.33203125" style="198" customWidth="1"/>
    <col min="11778" max="11778" width="41.44140625" style="198" customWidth="1"/>
    <col min="11779" max="11779" width="5.77734375" style="198" customWidth="1"/>
    <col min="11780" max="11780" width="7.109375" style="198" customWidth="1"/>
    <col min="11781" max="11781" width="6.109375" style="198" customWidth="1"/>
    <col min="11782" max="11782" width="11.6640625" style="198" customWidth="1"/>
    <col min="11783" max="11783" width="16" style="198" customWidth="1"/>
    <col min="11784" max="11784" width="65.6640625" style="198" customWidth="1"/>
    <col min="11785" max="11785" width="1.6640625" style="198" customWidth="1"/>
    <col min="11786" max="11786" width="5.77734375" style="198" customWidth="1"/>
    <col min="11787" max="11787" width="9.6640625" style="198" customWidth="1"/>
    <col min="11788" max="11788" width="15.44140625" style="198" customWidth="1"/>
    <col min="11789" max="11789" width="9.33203125" style="198"/>
    <col min="11790" max="11790" width="15.109375" style="198" bestFit="1" customWidth="1"/>
    <col min="11791" max="12032" width="9.33203125" style="198"/>
    <col min="12033" max="12033" width="16.33203125" style="198" customWidth="1"/>
    <col min="12034" max="12034" width="41.44140625" style="198" customWidth="1"/>
    <col min="12035" max="12035" width="5.77734375" style="198" customWidth="1"/>
    <col min="12036" max="12036" width="7.109375" style="198" customWidth="1"/>
    <col min="12037" max="12037" width="6.109375" style="198" customWidth="1"/>
    <col min="12038" max="12038" width="11.6640625" style="198" customWidth="1"/>
    <col min="12039" max="12039" width="16" style="198" customWidth="1"/>
    <col min="12040" max="12040" width="65.6640625" style="198" customWidth="1"/>
    <col min="12041" max="12041" width="1.6640625" style="198" customWidth="1"/>
    <col min="12042" max="12042" width="5.77734375" style="198" customWidth="1"/>
    <col min="12043" max="12043" width="9.6640625" style="198" customWidth="1"/>
    <col min="12044" max="12044" width="15.44140625" style="198" customWidth="1"/>
    <col min="12045" max="12045" width="9.33203125" style="198"/>
    <col min="12046" max="12046" width="15.109375" style="198" bestFit="1" customWidth="1"/>
    <col min="12047" max="12288" width="9.33203125" style="198"/>
    <col min="12289" max="12289" width="16.33203125" style="198" customWidth="1"/>
    <col min="12290" max="12290" width="41.44140625" style="198" customWidth="1"/>
    <col min="12291" max="12291" width="5.77734375" style="198" customWidth="1"/>
    <col min="12292" max="12292" width="7.109375" style="198" customWidth="1"/>
    <col min="12293" max="12293" width="6.109375" style="198" customWidth="1"/>
    <col min="12294" max="12294" width="11.6640625" style="198" customWidth="1"/>
    <col min="12295" max="12295" width="16" style="198" customWidth="1"/>
    <col min="12296" max="12296" width="65.6640625" style="198" customWidth="1"/>
    <col min="12297" max="12297" width="1.6640625" style="198" customWidth="1"/>
    <col min="12298" max="12298" width="5.77734375" style="198" customWidth="1"/>
    <col min="12299" max="12299" width="9.6640625" style="198" customWidth="1"/>
    <col min="12300" max="12300" width="15.44140625" style="198" customWidth="1"/>
    <col min="12301" max="12301" width="9.33203125" style="198"/>
    <col min="12302" max="12302" width="15.109375" style="198" bestFit="1" customWidth="1"/>
    <col min="12303" max="12544" width="9.33203125" style="198"/>
    <col min="12545" max="12545" width="16.33203125" style="198" customWidth="1"/>
    <col min="12546" max="12546" width="41.44140625" style="198" customWidth="1"/>
    <col min="12547" max="12547" width="5.77734375" style="198" customWidth="1"/>
    <col min="12548" max="12548" width="7.109375" style="198" customWidth="1"/>
    <col min="12549" max="12549" width="6.109375" style="198" customWidth="1"/>
    <col min="12550" max="12550" width="11.6640625" style="198" customWidth="1"/>
    <col min="12551" max="12551" width="16" style="198" customWidth="1"/>
    <col min="12552" max="12552" width="65.6640625" style="198" customWidth="1"/>
    <col min="12553" max="12553" width="1.6640625" style="198" customWidth="1"/>
    <col min="12554" max="12554" width="5.77734375" style="198" customWidth="1"/>
    <col min="12555" max="12555" width="9.6640625" style="198" customWidth="1"/>
    <col min="12556" max="12556" width="15.44140625" style="198" customWidth="1"/>
    <col min="12557" max="12557" width="9.33203125" style="198"/>
    <col min="12558" max="12558" width="15.109375" style="198" bestFit="1" customWidth="1"/>
    <col min="12559" max="12800" width="9.33203125" style="198"/>
    <col min="12801" max="12801" width="16.33203125" style="198" customWidth="1"/>
    <col min="12802" max="12802" width="41.44140625" style="198" customWidth="1"/>
    <col min="12803" max="12803" width="5.77734375" style="198" customWidth="1"/>
    <col min="12804" max="12804" width="7.109375" style="198" customWidth="1"/>
    <col min="12805" max="12805" width="6.109375" style="198" customWidth="1"/>
    <col min="12806" max="12806" width="11.6640625" style="198" customWidth="1"/>
    <col min="12807" max="12807" width="16" style="198" customWidth="1"/>
    <col min="12808" max="12808" width="65.6640625" style="198" customWidth="1"/>
    <col min="12809" max="12809" width="1.6640625" style="198" customWidth="1"/>
    <col min="12810" max="12810" width="5.77734375" style="198" customWidth="1"/>
    <col min="12811" max="12811" width="9.6640625" style="198" customWidth="1"/>
    <col min="12812" max="12812" width="15.44140625" style="198" customWidth="1"/>
    <col min="12813" max="12813" width="9.33203125" style="198"/>
    <col min="12814" max="12814" width="15.109375" style="198" bestFit="1" customWidth="1"/>
    <col min="12815" max="13056" width="9.33203125" style="198"/>
    <col min="13057" max="13057" width="16.33203125" style="198" customWidth="1"/>
    <col min="13058" max="13058" width="41.44140625" style="198" customWidth="1"/>
    <col min="13059" max="13059" width="5.77734375" style="198" customWidth="1"/>
    <col min="13060" max="13060" width="7.109375" style="198" customWidth="1"/>
    <col min="13061" max="13061" width="6.109375" style="198" customWidth="1"/>
    <col min="13062" max="13062" width="11.6640625" style="198" customWidth="1"/>
    <col min="13063" max="13063" width="16" style="198" customWidth="1"/>
    <col min="13064" max="13064" width="65.6640625" style="198" customWidth="1"/>
    <col min="13065" max="13065" width="1.6640625" style="198" customWidth="1"/>
    <col min="13066" max="13066" width="5.77734375" style="198" customWidth="1"/>
    <col min="13067" max="13067" width="9.6640625" style="198" customWidth="1"/>
    <col min="13068" max="13068" width="15.44140625" style="198" customWidth="1"/>
    <col min="13069" max="13069" width="9.33203125" style="198"/>
    <col min="13070" max="13070" width="15.109375" style="198" bestFit="1" customWidth="1"/>
    <col min="13071" max="13312" width="9.33203125" style="198"/>
    <col min="13313" max="13313" width="16.33203125" style="198" customWidth="1"/>
    <col min="13314" max="13314" width="41.44140625" style="198" customWidth="1"/>
    <col min="13315" max="13315" width="5.77734375" style="198" customWidth="1"/>
    <col min="13316" max="13316" width="7.109375" style="198" customWidth="1"/>
    <col min="13317" max="13317" width="6.109375" style="198" customWidth="1"/>
    <col min="13318" max="13318" width="11.6640625" style="198" customWidth="1"/>
    <col min="13319" max="13319" width="16" style="198" customWidth="1"/>
    <col min="13320" max="13320" width="65.6640625" style="198" customWidth="1"/>
    <col min="13321" max="13321" width="1.6640625" style="198" customWidth="1"/>
    <col min="13322" max="13322" width="5.77734375" style="198" customWidth="1"/>
    <col min="13323" max="13323" width="9.6640625" style="198" customWidth="1"/>
    <col min="13324" max="13324" width="15.44140625" style="198" customWidth="1"/>
    <col min="13325" max="13325" width="9.33203125" style="198"/>
    <col min="13326" max="13326" width="15.109375" style="198" bestFit="1" customWidth="1"/>
    <col min="13327" max="13568" width="9.33203125" style="198"/>
    <col min="13569" max="13569" width="16.33203125" style="198" customWidth="1"/>
    <col min="13570" max="13570" width="41.44140625" style="198" customWidth="1"/>
    <col min="13571" max="13571" width="5.77734375" style="198" customWidth="1"/>
    <col min="13572" max="13572" width="7.109375" style="198" customWidth="1"/>
    <col min="13573" max="13573" width="6.109375" style="198" customWidth="1"/>
    <col min="13574" max="13574" width="11.6640625" style="198" customWidth="1"/>
    <col min="13575" max="13575" width="16" style="198" customWidth="1"/>
    <col min="13576" max="13576" width="65.6640625" style="198" customWidth="1"/>
    <col min="13577" max="13577" width="1.6640625" style="198" customWidth="1"/>
    <col min="13578" max="13578" width="5.77734375" style="198" customWidth="1"/>
    <col min="13579" max="13579" width="9.6640625" style="198" customWidth="1"/>
    <col min="13580" max="13580" width="15.44140625" style="198" customWidth="1"/>
    <col min="13581" max="13581" width="9.33203125" style="198"/>
    <col min="13582" max="13582" width="15.109375" style="198" bestFit="1" customWidth="1"/>
    <col min="13583" max="13824" width="9.33203125" style="198"/>
    <col min="13825" max="13825" width="16.33203125" style="198" customWidth="1"/>
    <col min="13826" max="13826" width="41.44140625" style="198" customWidth="1"/>
    <col min="13827" max="13827" width="5.77734375" style="198" customWidth="1"/>
    <col min="13828" max="13828" width="7.109375" style="198" customWidth="1"/>
    <col min="13829" max="13829" width="6.109375" style="198" customWidth="1"/>
    <col min="13830" max="13830" width="11.6640625" style="198" customWidth="1"/>
    <col min="13831" max="13831" width="16" style="198" customWidth="1"/>
    <col min="13832" max="13832" width="65.6640625" style="198" customWidth="1"/>
    <col min="13833" max="13833" width="1.6640625" style="198" customWidth="1"/>
    <col min="13834" max="13834" width="5.77734375" style="198" customWidth="1"/>
    <col min="13835" max="13835" width="9.6640625" style="198" customWidth="1"/>
    <col min="13836" max="13836" width="15.44140625" style="198" customWidth="1"/>
    <col min="13837" max="13837" width="9.33203125" style="198"/>
    <col min="13838" max="13838" width="15.109375" style="198" bestFit="1" customWidth="1"/>
    <col min="13839" max="14080" width="9.33203125" style="198"/>
    <col min="14081" max="14081" width="16.33203125" style="198" customWidth="1"/>
    <col min="14082" max="14082" width="41.44140625" style="198" customWidth="1"/>
    <col min="14083" max="14083" width="5.77734375" style="198" customWidth="1"/>
    <col min="14084" max="14084" width="7.109375" style="198" customWidth="1"/>
    <col min="14085" max="14085" width="6.109375" style="198" customWidth="1"/>
    <col min="14086" max="14086" width="11.6640625" style="198" customWidth="1"/>
    <col min="14087" max="14087" width="16" style="198" customWidth="1"/>
    <col min="14088" max="14088" width="65.6640625" style="198" customWidth="1"/>
    <col min="14089" max="14089" width="1.6640625" style="198" customWidth="1"/>
    <col min="14090" max="14090" width="5.77734375" style="198" customWidth="1"/>
    <col min="14091" max="14091" width="9.6640625" style="198" customWidth="1"/>
    <col min="14092" max="14092" width="15.44140625" style="198" customWidth="1"/>
    <col min="14093" max="14093" width="9.33203125" style="198"/>
    <col min="14094" max="14094" width="15.109375" style="198" bestFit="1" customWidth="1"/>
    <col min="14095" max="14336" width="9.33203125" style="198"/>
    <col min="14337" max="14337" width="16.33203125" style="198" customWidth="1"/>
    <col min="14338" max="14338" width="41.44140625" style="198" customWidth="1"/>
    <col min="14339" max="14339" width="5.77734375" style="198" customWidth="1"/>
    <col min="14340" max="14340" width="7.109375" style="198" customWidth="1"/>
    <col min="14341" max="14341" width="6.109375" style="198" customWidth="1"/>
    <col min="14342" max="14342" width="11.6640625" style="198" customWidth="1"/>
    <col min="14343" max="14343" width="16" style="198" customWidth="1"/>
    <col min="14344" max="14344" width="65.6640625" style="198" customWidth="1"/>
    <col min="14345" max="14345" width="1.6640625" style="198" customWidth="1"/>
    <col min="14346" max="14346" width="5.77734375" style="198" customWidth="1"/>
    <col min="14347" max="14347" width="9.6640625" style="198" customWidth="1"/>
    <col min="14348" max="14348" width="15.44140625" style="198" customWidth="1"/>
    <col min="14349" max="14349" width="9.33203125" style="198"/>
    <col min="14350" max="14350" width="15.109375" style="198" bestFit="1" customWidth="1"/>
    <col min="14351" max="14592" width="9.33203125" style="198"/>
    <col min="14593" max="14593" width="16.33203125" style="198" customWidth="1"/>
    <col min="14594" max="14594" width="41.44140625" style="198" customWidth="1"/>
    <col min="14595" max="14595" width="5.77734375" style="198" customWidth="1"/>
    <col min="14596" max="14596" width="7.109375" style="198" customWidth="1"/>
    <col min="14597" max="14597" width="6.109375" style="198" customWidth="1"/>
    <col min="14598" max="14598" width="11.6640625" style="198" customWidth="1"/>
    <col min="14599" max="14599" width="16" style="198" customWidth="1"/>
    <col min="14600" max="14600" width="65.6640625" style="198" customWidth="1"/>
    <col min="14601" max="14601" width="1.6640625" style="198" customWidth="1"/>
    <col min="14602" max="14602" width="5.77734375" style="198" customWidth="1"/>
    <col min="14603" max="14603" width="9.6640625" style="198" customWidth="1"/>
    <col min="14604" max="14604" width="15.44140625" style="198" customWidth="1"/>
    <col min="14605" max="14605" width="9.33203125" style="198"/>
    <col min="14606" max="14606" width="15.109375" style="198" bestFit="1" customWidth="1"/>
    <col min="14607" max="14848" width="9.33203125" style="198"/>
    <col min="14849" max="14849" width="16.33203125" style="198" customWidth="1"/>
    <col min="14850" max="14850" width="41.44140625" style="198" customWidth="1"/>
    <col min="14851" max="14851" width="5.77734375" style="198" customWidth="1"/>
    <col min="14852" max="14852" width="7.109375" style="198" customWidth="1"/>
    <col min="14853" max="14853" width="6.109375" style="198" customWidth="1"/>
    <col min="14854" max="14854" width="11.6640625" style="198" customWidth="1"/>
    <col min="14855" max="14855" width="16" style="198" customWidth="1"/>
    <col min="14856" max="14856" width="65.6640625" style="198" customWidth="1"/>
    <col min="14857" max="14857" width="1.6640625" style="198" customWidth="1"/>
    <col min="14858" max="14858" width="5.77734375" style="198" customWidth="1"/>
    <col min="14859" max="14859" width="9.6640625" style="198" customWidth="1"/>
    <col min="14860" max="14860" width="15.44140625" style="198" customWidth="1"/>
    <col min="14861" max="14861" width="9.33203125" style="198"/>
    <col min="14862" max="14862" width="15.109375" style="198" bestFit="1" customWidth="1"/>
    <col min="14863" max="15104" width="9.33203125" style="198"/>
    <col min="15105" max="15105" width="16.33203125" style="198" customWidth="1"/>
    <col min="15106" max="15106" width="41.44140625" style="198" customWidth="1"/>
    <col min="15107" max="15107" width="5.77734375" style="198" customWidth="1"/>
    <col min="15108" max="15108" width="7.109375" style="198" customWidth="1"/>
    <col min="15109" max="15109" width="6.109375" style="198" customWidth="1"/>
    <col min="15110" max="15110" width="11.6640625" style="198" customWidth="1"/>
    <col min="15111" max="15111" width="16" style="198" customWidth="1"/>
    <col min="15112" max="15112" width="65.6640625" style="198" customWidth="1"/>
    <col min="15113" max="15113" width="1.6640625" style="198" customWidth="1"/>
    <col min="15114" max="15114" width="5.77734375" style="198" customWidth="1"/>
    <col min="15115" max="15115" width="9.6640625" style="198" customWidth="1"/>
    <col min="15116" max="15116" width="15.44140625" style="198" customWidth="1"/>
    <col min="15117" max="15117" width="9.33203125" style="198"/>
    <col min="15118" max="15118" width="15.109375" style="198" bestFit="1" customWidth="1"/>
    <col min="15119" max="15360" width="9.33203125" style="198"/>
    <col min="15361" max="15361" width="16.33203125" style="198" customWidth="1"/>
    <col min="15362" max="15362" width="41.44140625" style="198" customWidth="1"/>
    <col min="15363" max="15363" width="5.77734375" style="198" customWidth="1"/>
    <col min="15364" max="15364" width="7.109375" style="198" customWidth="1"/>
    <col min="15365" max="15365" width="6.109375" style="198" customWidth="1"/>
    <col min="15366" max="15366" width="11.6640625" style="198" customWidth="1"/>
    <col min="15367" max="15367" width="16" style="198" customWidth="1"/>
    <col min="15368" max="15368" width="65.6640625" style="198" customWidth="1"/>
    <col min="15369" max="15369" width="1.6640625" style="198" customWidth="1"/>
    <col min="15370" max="15370" width="5.77734375" style="198" customWidth="1"/>
    <col min="15371" max="15371" width="9.6640625" style="198" customWidth="1"/>
    <col min="15372" max="15372" width="15.44140625" style="198" customWidth="1"/>
    <col min="15373" max="15373" width="9.33203125" style="198"/>
    <col min="15374" max="15374" width="15.109375" style="198" bestFit="1" customWidth="1"/>
    <col min="15375" max="15616" width="9.33203125" style="198"/>
    <col min="15617" max="15617" width="16.33203125" style="198" customWidth="1"/>
    <col min="15618" max="15618" width="41.44140625" style="198" customWidth="1"/>
    <col min="15619" max="15619" width="5.77734375" style="198" customWidth="1"/>
    <col min="15620" max="15620" width="7.109375" style="198" customWidth="1"/>
    <col min="15621" max="15621" width="6.109375" style="198" customWidth="1"/>
    <col min="15622" max="15622" width="11.6640625" style="198" customWidth="1"/>
    <col min="15623" max="15623" width="16" style="198" customWidth="1"/>
    <col min="15624" max="15624" width="65.6640625" style="198" customWidth="1"/>
    <col min="15625" max="15625" width="1.6640625" style="198" customWidth="1"/>
    <col min="15626" max="15626" width="5.77734375" style="198" customWidth="1"/>
    <col min="15627" max="15627" width="9.6640625" style="198" customWidth="1"/>
    <col min="15628" max="15628" width="15.44140625" style="198" customWidth="1"/>
    <col min="15629" max="15629" width="9.33203125" style="198"/>
    <col min="15630" max="15630" width="15.109375" style="198" bestFit="1" customWidth="1"/>
    <col min="15631" max="15872" width="9.33203125" style="198"/>
    <col min="15873" max="15873" width="16.33203125" style="198" customWidth="1"/>
    <col min="15874" max="15874" width="41.44140625" style="198" customWidth="1"/>
    <col min="15875" max="15875" width="5.77734375" style="198" customWidth="1"/>
    <col min="15876" max="15876" width="7.109375" style="198" customWidth="1"/>
    <col min="15877" max="15877" width="6.109375" style="198" customWidth="1"/>
    <col min="15878" max="15878" width="11.6640625" style="198" customWidth="1"/>
    <col min="15879" max="15879" width="16" style="198" customWidth="1"/>
    <col min="15880" max="15880" width="65.6640625" style="198" customWidth="1"/>
    <col min="15881" max="15881" width="1.6640625" style="198" customWidth="1"/>
    <col min="15882" max="15882" width="5.77734375" style="198" customWidth="1"/>
    <col min="15883" max="15883" width="9.6640625" style="198" customWidth="1"/>
    <col min="15884" max="15884" width="15.44140625" style="198" customWidth="1"/>
    <col min="15885" max="15885" width="9.33203125" style="198"/>
    <col min="15886" max="15886" width="15.109375" style="198" bestFit="1" customWidth="1"/>
    <col min="15887" max="16128" width="9.33203125" style="198"/>
    <col min="16129" max="16129" width="16.33203125" style="198" customWidth="1"/>
    <col min="16130" max="16130" width="41.44140625" style="198" customWidth="1"/>
    <col min="16131" max="16131" width="5.77734375" style="198" customWidth="1"/>
    <col min="16132" max="16132" width="7.109375" style="198" customWidth="1"/>
    <col min="16133" max="16133" width="6.109375" style="198" customWidth="1"/>
    <col min="16134" max="16134" width="11.6640625" style="198" customWidth="1"/>
    <col min="16135" max="16135" width="16" style="198" customWidth="1"/>
    <col min="16136" max="16136" width="65.6640625" style="198" customWidth="1"/>
    <col min="16137" max="16137" width="1.6640625" style="198" customWidth="1"/>
    <col min="16138" max="16138" width="5.77734375" style="198" customWidth="1"/>
    <col min="16139" max="16139" width="9.6640625" style="198" customWidth="1"/>
    <col min="16140" max="16140" width="15.44140625" style="198" customWidth="1"/>
    <col min="16141" max="16141" width="9.33203125" style="198"/>
    <col min="16142" max="16142" width="15.109375" style="198" bestFit="1" customWidth="1"/>
    <col min="16143" max="16384" width="9.33203125" style="198"/>
  </cols>
  <sheetData>
    <row r="1" spans="1:14" ht="40.15" customHeight="1">
      <c r="A1" s="302" t="s">
        <v>856</v>
      </c>
      <c r="B1" s="303"/>
      <c r="C1" s="303"/>
      <c r="D1" s="303"/>
      <c r="E1" s="303"/>
      <c r="F1" s="196"/>
      <c r="G1" s="196"/>
      <c r="H1" s="197"/>
      <c r="N1" s="199"/>
    </row>
    <row r="2" spans="1:14" ht="41.5" customHeight="1">
      <c r="A2" s="304" t="s">
        <v>857</v>
      </c>
      <c r="B2" s="305"/>
      <c r="C2" s="305"/>
      <c r="D2" s="305"/>
      <c r="E2" s="305"/>
      <c r="F2" s="305"/>
      <c r="G2" s="305"/>
      <c r="H2" s="306"/>
      <c r="N2" s="199"/>
    </row>
    <row r="3" spans="1:14" ht="45" customHeight="1">
      <c r="A3" s="200" t="s">
        <v>858</v>
      </c>
      <c r="B3" s="201" t="s">
        <v>859</v>
      </c>
      <c r="C3" s="201" t="s">
        <v>860</v>
      </c>
      <c r="D3" s="201" t="s">
        <v>861</v>
      </c>
      <c r="E3" s="201" t="s">
        <v>862</v>
      </c>
      <c r="F3" s="202" t="s">
        <v>863</v>
      </c>
      <c r="G3" s="203" t="s">
        <v>864</v>
      </c>
      <c r="H3" s="204" t="s">
        <v>865</v>
      </c>
      <c r="J3" s="199"/>
    </row>
    <row r="4" spans="1:14" ht="253.5" customHeight="1">
      <c r="A4" s="205" t="s">
        <v>866</v>
      </c>
      <c r="B4" s="206"/>
      <c r="C4" s="207">
        <v>2</v>
      </c>
      <c r="D4" s="208">
        <v>0.77</v>
      </c>
      <c r="E4" s="208">
        <v>1.7</v>
      </c>
      <c r="F4" s="209">
        <v>0</v>
      </c>
      <c r="G4" s="209">
        <f t="shared" ref="G4:G9" si="0">F4*C4</f>
        <v>0</v>
      </c>
      <c r="H4" s="210" t="s">
        <v>867</v>
      </c>
      <c r="J4" s="199"/>
    </row>
    <row r="5" spans="1:14" ht="191.5" customHeight="1">
      <c r="A5" s="205" t="s">
        <v>868</v>
      </c>
      <c r="B5" s="206"/>
      <c r="C5" s="207">
        <v>1</v>
      </c>
      <c r="D5" s="208">
        <v>0.7</v>
      </c>
      <c r="E5" s="208">
        <v>0.7</v>
      </c>
      <c r="F5" s="209">
        <v>0</v>
      </c>
      <c r="G5" s="209">
        <f t="shared" si="0"/>
        <v>0</v>
      </c>
      <c r="H5" s="210" t="s">
        <v>869</v>
      </c>
      <c r="J5" s="199"/>
    </row>
    <row r="6" spans="1:14" ht="259" customHeight="1">
      <c r="A6" s="205" t="s">
        <v>870</v>
      </c>
      <c r="B6" s="206"/>
      <c r="C6" s="207">
        <v>4</v>
      </c>
      <c r="D6" s="208">
        <v>0.52</v>
      </c>
      <c r="E6" s="208">
        <v>1.7</v>
      </c>
      <c r="F6" s="209">
        <v>0</v>
      </c>
      <c r="G6" s="209">
        <f t="shared" si="0"/>
        <v>0</v>
      </c>
      <c r="H6" s="210" t="s">
        <v>871</v>
      </c>
      <c r="J6" s="199"/>
    </row>
    <row r="7" spans="1:14" ht="358" customHeight="1">
      <c r="A7" s="205" t="s">
        <v>872</v>
      </c>
      <c r="B7" s="206"/>
      <c r="C7" s="207">
        <v>1</v>
      </c>
      <c r="D7" s="208">
        <v>1.2</v>
      </c>
      <c r="E7" s="208">
        <v>3.3</v>
      </c>
      <c r="F7" s="209">
        <v>0</v>
      </c>
      <c r="G7" s="209">
        <f t="shared" si="0"/>
        <v>0</v>
      </c>
      <c r="H7" s="210" t="s">
        <v>873</v>
      </c>
      <c r="J7" s="199"/>
    </row>
    <row r="8" spans="1:14" ht="299.14999999999998" customHeight="1">
      <c r="A8" s="205" t="s">
        <v>874</v>
      </c>
      <c r="B8" s="206"/>
      <c r="C8" s="207">
        <v>1</v>
      </c>
      <c r="D8" s="208">
        <v>1.2</v>
      </c>
      <c r="E8" s="208">
        <v>2.2000000000000002</v>
      </c>
      <c r="F8" s="209">
        <v>0</v>
      </c>
      <c r="G8" s="209">
        <f t="shared" si="0"/>
        <v>0</v>
      </c>
      <c r="H8" s="210" t="s">
        <v>875</v>
      </c>
      <c r="J8" s="199"/>
    </row>
    <row r="9" spans="1:14" ht="277.5" customHeight="1">
      <c r="A9" s="205" t="s">
        <v>876</v>
      </c>
      <c r="B9" s="206"/>
      <c r="C9" s="207">
        <v>1</v>
      </c>
      <c r="D9" s="208">
        <v>2.2000000000000002</v>
      </c>
      <c r="E9" s="208">
        <v>1.98</v>
      </c>
      <c r="F9" s="209">
        <v>0</v>
      </c>
      <c r="G9" s="209">
        <f t="shared" si="0"/>
        <v>0</v>
      </c>
      <c r="H9" s="210" t="s">
        <v>877</v>
      </c>
      <c r="J9" s="199"/>
    </row>
    <row r="10" spans="1:14" ht="14.65" customHeight="1">
      <c r="A10" s="307" t="s">
        <v>878</v>
      </c>
      <c r="B10" s="308"/>
      <c r="C10" s="211"/>
      <c r="D10" s="212"/>
      <c r="E10" s="212"/>
      <c r="F10" s="213"/>
      <c r="G10" s="213"/>
      <c r="H10" s="214"/>
      <c r="J10" s="199"/>
    </row>
    <row r="11" spans="1:14" ht="37.15" customHeight="1">
      <c r="A11" s="309" t="s">
        <v>879</v>
      </c>
      <c r="B11" s="310"/>
      <c r="C11" s="310"/>
      <c r="D11" s="310"/>
      <c r="E11" s="310"/>
      <c r="F11" s="310"/>
      <c r="G11" s="310"/>
      <c r="H11" s="311"/>
      <c r="J11" s="199"/>
    </row>
    <row r="12" spans="1:14" ht="9" customHeight="1">
      <c r="A12" s="312"/>
      <c r="B12" s="312"/>
      <c r="C12" s="312"/>
      <c r="D12" s="312"/>
      <c r="E12" s="312"/>
      <c r="F12" s="312"/>
      <c r="G12" s="312"/>
      <c r="H12" s="312"/>
      <c r="I12" s="215" t="s">
        <v>26</v>
      </c>
      <c r="J12" s="199"/>
    </row>
    <row r="13" spans="1:14">
      <c r="J13" s="199"/>
    </row>
    <row r="14" spans="1:14">
      <c r="J14" s="199"/>
    </row>
  </sheetData>
  <mergeCells count="5">
    <mergeCell ref="A1:E1"/>
    <mergeCell ref="A2:H2"/>
    <mergeCell ref="A10:B10"/>
    <mergeCell ref="A11:H11"/>
    <mergeCell ref="A12:H12"/>
  </mergeCells>
  <pageMargins left="0.23622047244094491" right="0.23622047244094491" top="0.35433070866141736" bottom="0.35433070866141736" header="0.31496062992125984" footer="0.31496062992125984"/>
  <pageSetup paperSize="9" scale="95" orientation="landscape" r:id="rId1"/>
  <rowBreaks count="1" manualBreakCount="1">
    <brk id="5"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39"/>
  <sheetViews>
    <sheetView showGridLines="0" workbookViewId="0"/>
  </sheetViews>
  <sheetFormatPr defaultRowHeight="10"/>
  <cols>
    <col min="1" max="1" width="8.33203125" style="1" customWidth="1"/>
    <col min="2" max="2" width="1.109375" style="1" customWidth="1"/>
    <col min="3" max="3" width="4.109375" style="1" customWidth="1"/>
    <col min="4" max="4" width="4.33203125" style="1" customWidth="1"/>
    <col min="5" max="5" width="17.109375" style="1" customWidth="1"/>
    <col min="6" max="6" width="50.77734375" style="1" customWidth="1"/>
    <col min="7" max="7" width="7.44140625" style="1" customWidth="1"/>
    <col min="8" max="8" width="14" style="1" customWidth="1"/>
    <col min="9" max="9" width="15.77734375" style="1" customWidth="1"/>
    <col min="10" max="10" width="22.33203125" style="1" customWidth="1"/>
    <col min="11" max="11" width="22.33203125" style="1" hidden="1" customWidth="1"/>
    <col min="12" max="12" width="9.33203125" style="1" customWidth="1"/>
    <col min="13" max="13" width="10.77734375" style="1" hidden="1" customWidth="1"/>
    <col min="14" max="14" width="9.33203125" style="1" hidden="1"/>
    <col min="15" max="20" width="14.10937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7" customHeight="1">
      <c r="L2" s="259" t="s">
        <v>5</v>
      </c>
      <c r="M2" s="260"/>
      <c r="N2" s="260"/>
      <c r="O2" s="260"/>
      <c r="P2" s="260"/>
      <c r="Q2" s="260"/>
      <c r="R2" s="260"/>
      <c r="S2" s="260"/>
      <c r="T2" s="260"/>
      <c r="U2" s="260"/>
      <c r="V2" s="260"/>
      <c r="AT2" s="17" t="s">
        <v>95</v>
      </c>
    </row>
    <row r="3" spans="1:46" s="1" customFormat="1" ht="7" customHeight="1">
      <c r="B3" s="18"/>
      <c r="C3" s="19"/>
      <c r="D3" s="19"/>
      <c r="E3" s="19"/>
      <c r="F3" s="19"/>
      <c r="G3" s="19"/>
      <c r="H3" s="19"/>
      <c r="I3" s="19"/>
      <c r="J3" s="19"/>
      <c r="K3" s="19"/>
      <c r="L3" s="20"/>
      <c r="AT3" s="17" t="s">
        <v>86</v>
      </c>
    </row>
    <row r="4" spans="1:46" s="1" customFormat="1" ht="25" customHeight="1">
      <c r="B4" s="20"/>
      <c r="D4" s="21" t="s">
        <v>105</v>
      </c>
      <c r="L4" s="20"/>
      <c r="M4" s="89" t="s">
        <v>10</v>
      </c>
      <c r="AT4" s="17" t="s">
        <v>3</v>
      </c>
    </row>
    <row r="5" spans="1:46" s="1" customFormat="1" ht="7" customHeight="1">
      <c r="B5" s="20"/>
      <c r="L5" s="20"/>
    </row>
    <row r="6" spans="1:46" s="1" customFormat="1" ht="12" customHeight="1">
      <c r="B6" s="20"/>
      <c r="D6" s="27" t="s">
        <v>16</v>
      </c>
      <c r="L6" s="20"/>
    </row>
    <row r="7" spans="1:46" s="1" customFormat="1" ht="16.5" customHeight="1">
      <c r="B7" s="20"/>
      <c r="E7" s="299" t="str">
        <f>'Rekapitulace stavby'!K6</f>
        <v>KAPLE SV VÁCLAVA VONOKLASY Na Návsi, Vonoklasy</v>
      </c>
      <c r="F7" s="300"/>
      <c r="G7" s="300"/>
      <c r="H7" s="300"/>
      <c r="L7" s="20"/>
    </row>
    <row r="8" spans="1:46" s="2" customFormat="1" ht="12" customHeight="1">
      <c r="A8" s="32"/>
      <c r="B8" s="33"/>
      <c r="C8" s="32"/>
      <c r="D8" s="27" t="s">
        <v>106</v>
      </c>
      <c r="E8" s="32"/>
      <c r="F8" s="32"/>
      <c r="G8" s="32"/>
      <c r="H8" s="32"/>
      <c r="I8" s="32"/>
      <c r="J8" s="32"/>
      <c r="K8" s="32"/>
      <c r="L8" s="42"/>
      <c r="S8" s="32"/>
      <c r="T8" s="32"/>
      <c r="U8" s="32"/>
      <c r="V8" s="32"/>
      <c r="W8" s="32"/>
      <c r="X8" s="32"/>
      <c r="Y8" s="32"/>
      <c r="Z8" s="32"/>
      <c r="AA8" s="32"/>
      <c r="AB8" s="32"/>
      <c r="AC8" s="32"/>
      <c r="AD8" s="32"/>
      <c r="AE8" s="32"/>
    </row>
    <row r="9" spans="1:46" s="2" customFormat="1" ht="16.5" customHeight="1">
      <c r="A9" s="32"/>
      <c r="B9" s="33"/>
      <c r="C9" s="32"/>
      <c r="D9" s="32"/>
      <c r="E9" s="281" t="s">
        <v>630</v>
      </c>
      <c r="F9" s="298"/>
      <c r="G9" s="298"/>
      <c r="H9" s="298"/>
      <c r="I9" s="32"/>
      <c r="J9" s="32"/>
      <c r="K9" s="32"/>
      <c r="L9" s="42"/>
      <c r="S9" s="32"/>
      <c r="T9" s="32"/>
      <c r="U9" s="32"/>
      <c r="V9" s="32"/>
      <c r="W9" s="32"/>
      <c r="X9" s="32"/>
      <c r="Y9" s="32"/>
      <c r="Z9" s="32"/>
      <c r="AA9" s="32"/>
      <c r="AB9" s="32"/>
      <c r="AC9" s="32"/>
      <c r="AD9" s="32"/>
      <c r="AE9" s="32"/>
    </row>
    <row r="10" spans="1:46" s="2" customFormat="1">
      <c r="A10" s="32"/>
      <c r="B10" s="33"/>
      <c r="C10" s="32"/>
      <c r="D10" s="32"/>
      <c r="E10" s="32"/>
      <c r="F10" s="32"/>
      <c r="G10" s="32"/>
      <c r="H10" s="32"/>
      <c r="I10" s="32"/>
      <c r="J10" s="32"/>
      <c r="K10" s="32"/>
      <c r="L10" s="42"/>
      <c r="S10" s="32"/>
      <c r="T10" s="32"/>
      <c r="U10" s="32"/>
      <c r="V10" s="32"/>
      <c r="W10" s="32"/>
      <c r="X10" s="32"/>
      <c r="Y10" s="32"/>
      <c r="Z10" s="32"/>
      <c r="AA10" s="32"/>
      <c r="AB10" s="32"/>
      <c r="AC10" s="32"/>
      <c r="AD10" s="32"/>
      <c r="AE10" s="32"/>
    </row>
    <row r="11" spans="1:46" s="2" customFormat="1" ht="12" customHeight="1">
      <c r="A11" s="32"/>
      <c r="B11" s="33"/>
      <c r="C11" s="32"/>
      <c r="D11" s="27" t="s">
        <v>18</v>
      </c>
      <c r="E11" s="32"/>
      <c r="F11" s="25" t="s">
        <v>1</v>
      </c>
      <c r="G11" s="32"/>
      <c r="H11" s="32"/>
      <c r="I11" s="27" t="s">
        <v>19</v>
      </c>
      <c r="J11" s="25" t="s">
        <v>1</v>
      </c>
      <c r="K11" s="32"/>
      <c r="L11" s="42"/>
      <c r="S11" s="32"/>
      <c r="T11" s="32"/>
      <c r="U11" s="32"/>
      <c r="V11" s="32"/>
      <c r="W11" s="32"/>
      <c r="X11" s="32"/>
      <c r="Y11" s="32"/>
      <c r="Z11" s="32"/>
      <c r="AA11" s="32"/>
      <c r="AB11" s="32"/>
      <c r="AC11" s="32"/>
      <c r="AD11" s="32"/>
      <c r="AE11" s="32"/>
    </row>
    <row r="12" spans="1:46" s="2" customFormat="1" ht="12" customHeight="1">
      <c r="A12" s="32"/>
      <c r="B12" s="33"/>
      <c r="C12" s="32"/>
      <c r="D12" s="27" t="s">
        <v>20</v>
      </c>
      <c r="E12" s="32"/>
      <c r="F12" s="25" t="s">
        <v>21</v>
      </c>
      <c r="G12" s="32"/>
      <c r="H12" s="32"/>
      <c r="I12" s="27" t="s">
        <v>22</v>
      </c>
      <c r="J12" s="55" t="str">
        <f>'Rekapitulace stavby'!AN8</f>
        <v>20. 8. 2025</v>
      </c>
      <c r="K12" s="32"/>
      <c r="L12" s="42"/>
      <c r="S12" s="32"/>
      <c r="T12" s="32"/>
      <c r="U12" s="32"/>
      <c r="V12" s="32"/>
      <c r="W12" s="32"/>
      <c r="X12" s="32"/>
      <c r="Y12" s="32"/>
      <c r="Z12" s="32"/>
      <c r="AA12" s="32"/>
      <c r="AB12" s="32"/>
      <c r="AC12" s="32"/>
      <c r="AD12" s="32"/>
      <c r="AE12" s="32"/>
    </row>
    <row r="13" spans="1:46" s="2" customFormat="1" ht="10.9" customHeight="1">
      <c r="A13" s="32"/>
      <c r="B13" s="33"/>
      <c r="C13" s="32"/>
      <c r="D13" s="32"/>
      <c r="E13" s="32"/>
      <c r="F13" s="32"/>
      <c r="G13" s="32"/>
      <c r="H13" s="32"/>
      <c r="I13" s="32"/>
      <c r="J13" s="32"/>
      <c r="K13" s="32"/>
      <c r="L13" s="42"/>
      <c r="S13" s="32"/>
      <c r="T13" s="32"/>
      <c r="U13" s="32"/>
      <c r="V13" s="32"/>
      <c r="W13" s="32"/>
      <c r="X13" s="32"/>
      <c r="Y13" s="32"/>
      <c r="Z13" s="32"/>
      <c r="AA13" s="32"/>
      <c r="AB13" s="32"/>
      <c r="AC13" s="32"/>
      <c r="AD13" s="32"/>
      <c r="AE13" s="32"/>
    </row>
    <row r="14" spans="1:46" s="2" customFormat="1" ht="12" customHeight="1">
      <c r="A14" s="32"/>
      <c r="B14" s="33"/>
      <c r="C14" s="32"/>
      <c r="D14" s="27" t="s">
        <v>24</v>
      </c>
      <c r="E14" s="32"/>
      <c r="F14" s="32"/>
      <c r="G14" s="32"/>
      <c r="H14" s="32"/>
      <c r="I14" s="27" t="s">
        <v>25</v>
      </c>
      <c r="J14" s="25" t="str">
        <f>IF('Rekapitulace stavby'!AN10="","",'Rekapitulace stavby'!AN10)</f>
        <v/>
      </c>
      <c r="K14" s="32"/>
      <c r="L14" s="42"/>
      <c r="S14" s="32"/>
      <c r="T14" s="32"/>
      <c r="U14" s="32"/>
      <c r="V14" s="32"/>
      <c r="W14" s="32"/>
      <c r="X14" s="32"/>
      <c r="Y14" s="32"/>
      <c r="Z14" s="32"/>
      <c r="AA14" s="32"/>
      <c r="AB14" s="32"/>
      <c r="AC14" s="32"/>
      <c r="AD14" s="32"/>
      <c r="AE14" s="32"/>
    </row>
    <row r="15" spans="1:46" s="2" customFormat="1" ht="18" customHeight="1">
      <c r="A15" s="32"/>
      <c r="B15" s="33"/>
      <c r="C15" s="32"/>
      <c r="D15" s="32"/>
      <c r="E15" s="25" t="str">
        <f>IF('Rekapitulace stavby'!E11="","",'Rekapitulace stavby'!E11)</f>
        <v xml:space="preserve"> </v>
      </c>
      <c r="F15" s="32"/>
      <c r="G15" s="32"/>
      <c r="H15" s="32"/>
      <c r="I15" s="27" t="s">
        <v>27</v>
      </c>
      <c r="J15" s="25" t="str">
        <f>IF('Rekapitulace stavby'!AN11="","",'Rekapitulace stavby'!AN11)</f>
        <v/>
      </c>
      <c r="K15" s="32"/>
      <c r="L15" s="42"/>
      <c r="S15" s="32"/>
      <c r="T15" s="32"/>
      <c r="U15" s="32"/>
      <c r="V15" s="32"/>
      <c r="W15" s="32"/>
      <c r="X15" s="32"/>
      <c r="Y15" s="32"/>
      <c r="Z15" s="32"/>
      <c r="AA15" s="32"/>
      <c r="AB15" s="32"/>
      <c r="AC15" s="32"/>
      <c r="AD15" s="32"/>
      <c r="AE15" s="32"/>
    </row>
    <row r="16" spans="1:46" s="2" customFormat="1" ht="7" customHeight="1">
      <c r="A16" s="32"/>
      <c r="B16" s="33"/>
      <c r="C16" s="32"/>
      <c r="D16" s="32"/>
      <c r="E16" s="32"/>
      <c r="F16" s="32"/>
      <c r="G16" s="32"/>
      <c r="H16" s="32"/>
      <c r="I16" s="32"/>
      <c r="J16" s="32"/>
      <c r="K16" s="32"/>
      <c r="L16" s="42"/>
      <c r="S16" s="32"/>
      <c r="T16" s="32"/>
      <c r="U16" s="32"/>
      <c r="V16" s="32"/>
      <c r="W16" s="32"/>
      <c r="X16" s="32"/>
      <c r="Y16" s="32"/>
      <c r="Z16" s="32"/>
      <c r="AA16" s="32"/>
      <c r="AB16" s="32"/>
      <c r="AC16" s="32"/>
      <c r="AD16" s="32"/>
      <c r="AE16" s="32"/>
    </row>
    <row r="17" spans="1:31" s="2" customFormat="1" ht="12" customHeight="1">
      <c r="A17" s="32"/>
      <c r="B17" s="33"/>
      <c r="C17" s="32"/>
      <c r="D17" s="27" t="s">
        <v>28</v>
      </c>
      <c r="E17" s="32"/>
      <c r="F17" s="32"/>
      <c r="G17" s="32"/>
      <c r="H17" s="32"/>
      <c r="I17" s="27" t="s">
        <v>25</v>
      </c>
      <c r="J17" s="28" t="str">
        <f>'Rekapitulace stavby'!AN13</f>
        <v>Vyplň údaj</v>
      </c>
      <c r="K17" s="32"/>
      <c r="L17" s="42"/>
      <c r="S17" s="32"/>
      <c r="T17" s="32"/>
      <c r="U17" s="32"/>
      <c r="V17" s="32"/>
      <c r="W17" s="32"/>
      <c r="X17" s="32"/>
      <c r="Y17" s="32"/>
      <c r="Z17" s="32"/>
      <c r="AA17" s="32"/>
      <c r="AB17" s="32"/>
      <c r="AC17" s="32"/>
      <c r="AD17" s="32"/>
      <c r="AE17" s="32"/>
    </row>
    <row r="18" spans="1:31" s="2" customFormat="1" ht="18" customHeight="1">
      <c r="A18" s="32"/>
      <c r="B18" s="33"/>
      <c r="C18" s="32"/>
      <c r="D18" s="32"/>
      <c r="E18" s="301" t="str">
        <f>'Rekapitulace stavby'!E14</f>
        <v>Vyplň údaj</v>
      </c>
      <c r="F18" s="271"/>
      <c r="G18" s="271"/>
      <c r="H18" s="271"/>
      <c r="I18" s="27" t="s">
        <v>27</v>
      </c>
      <c r="J18" s="28" t="str">
        <f>'Rekapitulace stavby'!AN14</f>
        <v>Vyplň údaj</v>
      </c>
      <c r="K18" s="32"/>
      <c r="L18" s="42"/>
      <c r="S18" s="32"/>
      <c r="T18" s="32"/>
      <c r="U18" s="32"/>
      <c r="V18" s="32"/>
      <c r="W18" s="32"/>
      <c r="X18" s="32"/>
      <c r="Y18" s="32"/>
      <c r="Z18" s="32"/>
      <c r="AA18" s="32"/>
      <c r="AB18" s="32"/>
      <c r="AC18" s="32"/>
      <c r="AD18" s="32"/>
      <c r="AE18" s="32"/>
    </row>
    <row r="19" spans="1:31" s="2" customFormat="1" ht="7" customHeight="1">
      <c r="A19" s="32"/>
      <c r="B19" s="33"/>
      <c r="C19" s="32"/>
      <c r="D19" s="32"/>
      <c r="E19" s="32"/>
      <c r="F19" s="32"/>
      <c r="G19" s="32"/>
      <c r="H19" s="32"/>
      <c r="I19" s="32"/>
      <c r="J19" s="32"/>
      <c r="K19" s="32"/>
      <c r="L19" s="42"/>
      <c r="S19" s="32"/>
      <c r="T19" s="32"/>
      <c r="U19" s="32"/>
      <c r="V19" s="32"/>
      <c r="W19" s="32"/>
      <c r="X19" s="32"/>
      <c r="Y19" s="32"/>
      <c r="Z19" s="32"/>
      <c r="AA19" s="32"/>
      <c r="AB19" s="32"/>
      <c r="AC19" s="32"/>
      <c r="AD19" s="32"/>
      <c r="AE19" s="32"/>
    </row>
    <row r="20" spans="1:31" s="2" customFormat="1" ht="12" customHeight="1">
      <c r="A20" s="32"/>
      <c r="B20" s="33"/>
      <c r="C20" s="32"/>
      <c r="D20" s="27" t="s">
        <v>30</v>
      </c>
      <c r="E20" s="32"/>
      <c r="F20" s="32"/>
      <c r="G20" s="32"/>
      <c r="H20" s="32"/>
      <c r="I20" s="27" t="s">
        <v>25</v>
      </c>
      <c r="J20" s="25" t="s">
        <v>1</v>
      </c>
      <c r="K20" s="32"/>
      <c r="L20" s="42"/>
      <c r="S20" s="32"/>
      <c r="T20" s="32"/>
      <c r="U20" s="32"/>
      <c r="V20" s="32"/>
      <c r="W20" s="32"/>
      <c r="X20" s="32"/>
      <c r="Y20" s="32"/>
      <c r="Z20" s="32"/>
      <c r="AA20" s="32"/>
      <c r="AB20" s="32"/>
      <c r="AC20" s="32"/>
      <c r="AD20" s="32"/>
      <c r="AE20" s="32"/>
    </row>
    <row r="21" spans="1:31" s="2" customFormat="1" ht="18" customHeight="1">
      <c r="A21" s="32"/>
      <c r="B21" s="33"/>
      <c r="C21" s="32"/>
      <c r="D21" s="32"/>
      <c r="E21" s="25" t="s">
        <v>31</v>
      </c>
      <c r="F21" s="32"/>
      <c r="G21" s="32"/>
      <c r="H21" s="32"/>
      <c r="I21" s="27" t="s">
        <v>27</v>
      </c>
      <c r="J21" s="25" t="s">
        <v>1</v>
      </c>
      <c r="K21" s="32"/>
      <c r="L21" s="42"/>
      <c r="S21" s="32"/>
      <c r="T21" s="32"/>
      <c r="U21" s="32"/>
      <c r="V21" s="32"/>
      <c r="W21" s="32"/>
      <c r="X21" s="32"/>
      <c r="Y21" s="32"/>
      <c r="Z21" s="32"/>
      <c r="AA21" s="32"/>
      <c r="AB21" s="32"/>
      <c r="AC21" s="32"/>
      <c r="AD21" s="32"/>
      <c r="AE21" s="32"/>
    </row>
    <row r="22" spans="1:31" s="2" customFormat="1" ht="7" customHeight="1">
      <c r="A22" s="32"/>
      <c r="B22" s="33"/>
      <c r="C22" s="32"/>
      <c r="D22" s="32"/>
      <c r="E22" s="32"/>
      <c r="F22" s="32"/>
      <c r="G22" s="32"/>
      <c r="H22" s="32"/>
      <c r="I22" s="32"/>
      <c r="J22" s="32"/>
      <c r="K22" s="32"/>
      <c r="L22" s="42"/>
      <c r="S22" s="32"/>
      <c r="T22" s="32"/>
      <c r="U22" s="32"/>
      <c r="V22" s="32"/>
      <c r="W22" s="32"/>
      <c r="X22" s="32"/>
      <c r="Y22" s="32"/>
      <c r="Z22" s="32"/>
      <c r="AA22" s="32"/>
      <c r="AB22" s="32"/>
      <c r="AC22" s="32"/>
      <c r="AD22" s="32"/>
      <c r="AE22" s="32"/>
    </row>
    <row r="23" spans="1:31" s="2" customFormat="1" ht="12" customHeight="1">
      <c r="A23" s="32"/>
      <c r="B23" s="33"/>
      <c r="C23" s="32"/>
      <c r="D23" s="27" t="s">
        <v>33</v>
      </c>
      <c r="E23" s="32"/>
      <c r="F23" s="32"/>
      <c r="G23" s="32"/>
      <c r="H23" s="32"/>
      <c r="I23" s="27" t="s">
        <v>25</v>
      </c>
      <c r="J23" s="25" t="s">
        <v>1</v>
      </c>
      <c r="K23" s="32"/>
      <c r="L23" s="42"/>
      <c r="S23" s="32"/>
      <c r="T23" s="32"/>
      <c r="U23" s="32"/>
      <c r="V23" s="32"/>
      <c r="W23" s="32"/>
      <c r="X23" s="32"/>
      <c r="Y23" s="32"/>
      <c r="Z23" s="32"/>
      <c r="AA23" s="32"/>
      <c r="AB23" s="32"/>
      <c r="AC23" s="32"/>
      <c r="AD23" s="32"/>
      <c r="AE23" s="32"/>
    </row>
    <row r="24" spans="1:31" s="2" customFormat="1" ht="18" customHeight="1">
      <c r="A24" s="32"/>
      <c r="B24" s="33"/>
      <c r="C24" s="32"/>
      <c r="D24" s="32"/>
      <c r="E24" s="25" t="s">
        <v>34</v>
      </c>
      <c r="F24" s="32"/>
      <c r="G24" s="32"/>
      <c r="H24" s="32"/>
      <c r="I24" s="27" t="s">
        <v>27</v>
      </c>
      <c r="J24" s="25" t="s">
        <v>1</v>
      </c>
      <c r="K24" s="32"/>
      <c r="L24" s="42"/>
      <c r="S24" s="32"/>
      <c r="T24" s="32"/>
      <c r="U24" s="32"/>
      <c r="V24" s="32"/>
      <c r="W24" s="32"/>
      <c r="X24" s="32"/>
      <c r="Y24" s="32"/>
      <c r="Z24" s="32"/>
      <c r="AA24" s="32"/>
      <c r="AB24" s="32"/>
      <c r="AC24" s="32"/>
      <c r="AD24" s="32"/>
      <c r="AE24" s="32"/>
    </row>
    <row r="25" spans="1:31" s="2" customFormat="1" ht="7" customHeight="1">
      <c r="A25" s="32"/>
      <c r="B25" s="33"/>
      <c r="C25" s="32"/>
      <c r="D25" s="32"/>
      <c r="E25" s="32"/>
      <c r="F25" s="32"/>
      <c r="G25" s="32"/>
      <c r="H25" s="32"/>
      <c r="I25" s="32"/>
      <c r="J25" s="32"/>
      <c r="K25" s="32"/>
      <c r="L25" s="42"/>
      <c r="S25" s="32"/>
      <c r="T25" s="32"/>
      <c r="U25" s="32"/>
      <c r="V25" s="32"/>
      <c r="W25" s="32"/>
      <c r="X25" s="32"/>
      <c r="Y25" s="32"/>
      <c r="Z25" s="32"/>
      <c r="AA25" s="32"/>
      <c r="AB25" s="32"/>
      <c r="AC25" s="32"/>
      <c r="AD25" s="32"/>
      <c r="AE25" s="32"/>
    </row>
    <row r="26" spans="1:31" s="2" customFormat="1" ht="12" customHeight="1">
      <c r="A26" s="32"/>
      <c r="B26" s="33"/>
      <c r="C26" s="32"/>
      <c r="D26" s="27" t="s">
        <v>35</v>
      </c>
      <c r="E26" s="32"/>
      <c r="F26" s="32"/>
      <c r="G26" s="32"/>
      <c r="H26" s="32"/>
      <c r="I26" s="32"/>
      <c r="J26" s="32"/>
      <c r="K26" s="32"/>
      <c r="L26" s="42"/>
      <c r="S26" s="32"/>
      <c r="T26" s="32"/>
      <c r="U26" s="32"/>
      <c r="V26" s="32"/>
      <c r="W26" s="32"/>
      <c r="X26" s="32"/>
      <c r="Y26" s="32"/>
      <c r="Z26" s="32"/>
      <c r="AA26" s="32"/>
      <c r="AB26" s="32"/>
      <c r="AC26" s="32"/>
      <c r="AD26" s="32"/>
      <c r="AE26" s="32"/>
    </row>
    <row r="27" spans="1:31" s="8" customFormat="1" ht="16.5" customHeight="1">
      <c r="A27" s="90"/>
      <c r="B27" s="91"/>
      <c r="C27" s="90"/>
      <c r="D27" s="90"/>
      <c r="E27" s="275" t="s">
        <v>1</v>
      </c>
      <c r="F27" s="275"/>
      <c r="G27" s="275"/>
      <c r="H27" s="275"/>
      <c r="I27" s="90"/>
      <c r="J27" s="90"/>
      <c r="K27" s="90"/>
      <c r="L27" s="92"/>
      <c r="S27" s="90"/>
      <c r="T27" s="90"/>
      <c r="U27" s="90"/>
      <c r="V27" s="90"/>
      <c r="W27" s="90"/>
      <c r="X27" s="90"/>
      <c r="Y27" s="90"/>
      <c r="Z27" s="90"/>
      <c r="AA27" s="90"/>
      <c r="AB27" s="90"/>
      <c r="AC27" s="90"/>
      <c r="AD27" s="90"/>
      <c r="AE27" s="90"/>
    </row>
    <row r="28" spans="1:31" s="2" customFormat="1" ht="7" customHeight="1">
      <c r="A28" s="32"/>
      <c r="B28" s="33"/>
      <c r="C28" s="32"/>
      <c r="D28" s="32"/>
      <c r="E28" s="32"/>
      <c r="F28" s="32"/>
      <c r="G28" s="32"/>
      <c r="H28" s="32"/>
      <c r="I28" s="32"/>
      <c r="J28" s="32"/>
      <c r="K28" s="32"/>
      <c r="L28" s="42"/>
      <c r="S28" s="32"/>
      <c r="T28" s="32"/>
      <c r="U28" s="32"/>
      <c r="V28" s="32"/>
      <c r="W28" s="32"/>
      <c r="X28" s="32"/>
      <c r="Y28" s="32"/>
      <c r="Z28" s="32"/>
      <c r="AA28" s="32"/>
      <c r="AB28" s="32"/>
      <c r="AC28" s="32"/>
      <c r="AD28" s="32"/>
      <c r="AE28" s="32"/>
    </row>
    <row r="29" spans="1:31" s="2" customFormat="1" ht="7" customHeight="1">
      <c r="A29" s="32"/>
      <c r="B29" s="33"/>
      <c r="C29" s="32"/>
      <c r="D29" s="66"/>
      <c r="E29" s="66"/>
      <c r="F29" s="66"/>
      <c r="G29" s="66"/>
      <c r="H29" s="66"/>
      <c r="I29" s="66"/>
      <c r="J29" s="66"/>
      <c r="K29" s="66"/>
      <c r="L29" s="42"/>
      <c r="S29" s="32"/>
      <c r="T29" s="32"/>
      <c r="U29" s="32"/>
      <c r="V29" s="32"/>
      <c r="W29" s="32"/>
      <c r="X29" s="32"/>
      <c r="Y29" s="32"/>
      <c r="Z29" s="32"/>
      <c r="AA29" s="32"/>
      <c r="AB29" s="32"/>
      <c r="AC29" s="32"/>
      <c r="AD29" s="32"/>
      <c r="AE29" s="32"/>
    </row>
    <row r="30" spans="1:31" s="2" customFormat="1" ht="25.4" customHeight="1">
      <c r="A30" s="32"/>
      <c r="B30" s="33"/>
      <c r="C30" s="32"/>
      <c r="D30" s="93" t="s">
        <v>36</v>
      </c>
      <c r="E30" s="32"/>
      <c r="F30" s="32"/>
      <c r="G30" s="32"/>
      <c r="H30" s="32"/>
      <c r="I30" s="32"/>
      <c r="J30" s="71">
        <f>ROUND(J123, 2)</f>
        <v>0</v>
      </c>
      <c r="K30" s="32"/>
      <c r="L30" s="42"/>
      <c r="S30" s="32"/>
      <c r="T30" s="32"/>
      <c r="U30" s="32"/>
      <c r="V30" s="32"/>
      <c r="W30" s="32"/>
      <c r="X30" s="32"/>
      <c r="Y30" s="32"/>
      <c r="Z30" s="32"/>
      <c r="AA30" s="32"/>
      <c r="AB30" s="32"/>
      <c r="AC30" s="32"/>
      <c r="AD30" s="32"/>
      <c r="AE30" s="32"/>
    </row>
    <row r="31" spans="1:31" s="2" customFormat="1" ht="7" customHeight="1">
      <c r="A31" s="32"/>
      <c r="B31" s="33"/>
      <c r="C31" s="32"/>
      <c r="D31" s="66"/>
      <c r="E31" s="66"/>
      <c r="F31" s="66"/>
      <c r="G31" s="66"/>
      <c r="H31" s="66"/>
      <c r="I31" s="66"/>
      <c r="J31" s="66"/>
      <c r="K31" s="66"/>
      <c r="L31" s="42"/>
      <c r="S31" s="32"/>
      <c r="T31" s="32"/>
      <c r="U31" s="32"/>
      <c r="V31" s="32"/>
      <c r="W31" s="32"/>
      <c r="X31" s="32"/>
      <c r="Y31" s="32"/>
      <c r="Z31" s="32"/>
      <c r="AA31" s="32"/>
      <c r="AB31" s="32"/>
      <c r="AC31" s="32"/>
      <c r="AD31" s="32"/>
      <c r="AE31" s="32"/>
    </row>
    <row r="32" spans="1:31" s="2" customFormat="1" ht="14.5" customHeight="1">
      <c r="A32" s="32"/>
      <c r="B32" s="33"/>
      <c r="C32" s="32"/>
      <c r="D32" s="32"/>
      <c r="E32" s="32"/>
      <c r="F32" s="36" t="s">
        <v>38</v>
      </c>
      <c r="G32" s="32"/>
      <c r="H32" s="32"/>
      <c r="I32" s="36" t="s">
        <v>37</v>
      </c>
      <c r="J32" s="36" t="s">
        <v>39</v>
      </c>
      <c r="K32" s="32"/>
      <c r="L32" s="42"/>
      <c r="S32" s="32"/>
      <c r="T32" s="32"/>
      <c r="U32" s="32"/>
      <c r="V32" s="32"/>
      <c r="W32" s="32"/>
      <c r="X32" s="32"/>
      <c r="Y32" s="32"/>
      <c r="Z32" s="32"/>
      <c r="AA32" s="32"/>
      <c r="AB32" s="32"/>
      <c r="AC32" s="32"/>
      <c r="AD32" s="32"/>
      <c r="AE32" s="32"/>
    </row>
    <row r="33" spans="1:31" s="2" customFormat="1" ht="14.5" customHeight="1">
      <c r="A33" s="32"/>
      <c r="B33" s="33"/>
      <c r="C33" s="32"/>
      <c r="D33" s="94" t="s">
        <v>40</v>
      </c>
      <c r="E33" s="27" t="s">
        <v>41</v>
      </c>
      <c r="F33" s="95">
        <f>ROUND((SUM(BE123:BE138)),  2)</f>
        <v>0</v>
      </c>
      <c r="G33" s="32"/>
      <c r="H33" s="32"/>
      <c r="I33" s="96">
        <v>0.21</v>
      </c>
      <c r="J33" s="95">
        <f>ROUND(((SUM(BE123:BE138))*I33),  2)</f>
        <v>0</v>
      </c>
      <c r="K33" s="32"/>
      <c r="L33" s="42"/>
      <c r="S33" s="32"/>
      <c r="T33" s="32"/>
      <c r="U33" s="32"/>
      <c r="V33" s="32"/>
      <c r="W33" s="32"/>
      <c r="X33" s="32"/>
      <c r="Y33" s="32"/>
      <c r="Z33" s="32"/>
      <c r="AA33" s="32"/>
      <c r="AB33" s="32"/>
      <c r="AC33" s="32"/>
      <c r="AD33" s="32"/>
      <c r="AE33" s="32"/>
    </row>
    <row r="34" spans="1:31" s="2" customFormat="1" ht="14.5" customHeight="1">
      <c r="A34" s="32"/>
      <c r="B34" s="33"/>
      <c r="C34" s="32"/>
      <c r="D34" s="32"/>
      <c r="E34" s="27" t="s">
        <v>42</v>
      </c>
      <c r="F34" s="95">
        <f>ROUND((SUM(BF123:BF138)),  2)</f>
        <v>0</v>
      </c>
      <c r="G34" s="32"/>
      <c r="H34" s="32"/>
      <c r="I34" s="96">
        <v>0.12</v>
      </c>
      <c r="J34" s="95">
        <f>ROUND(((SUM(BF123:BF138))*I34),  2)</f>
        <v>0</v>
      </c>
      <c r="K34" s="32"/>
      <c r="L34" s="42"/>
      <c r="S34" s="32"/>
      <c r="T34" s="32"/>
      <c r="U34" s="32"/>
      <c r="V34" s="32"/>
      <c r="W34" s="32"/>
      <c r="X34" s="32"/>
      <c r="Y34" s="32"/>
      <c r="Z34" s="32"/>
      <c r="AA34" s="32"/>
      <c r="AB34" s="32"/>
      <c r="AC34" s="32"/>
      <c r="AD34" s="32"/>
      <c r="AE34" s="32"/>
    </row>
    <row r="35" spans="1:31" s="2" customFormat="1" ht="14.5" hidden="1" customHeight="1">
      <c r="A35" s="32"/>
      <c r="B35" s="33"/>
      <c r="C35" s="32"/>
      <c r="D35" s="32"/>
      <c r="E35" s="27" t="s">
        <v>43</v>
      </c>
      <c r="F35" s="95">
        <f>ROUND((SUM(BG123:BG138)),  2)</f>
        <v>0</v>
      </c>
      <c r="G35" s="32"/>
      <c r="H35" s="32"/>
      <c r="I35" s="96">
        <v>0.21</v>
      </c>
      <c r="J35" s="95">
        <f>0</f>
        <v>0</v>
      </c>
      <c r="K35" s="32"/>
      <c r="L35" s="42"/>
      <c r="S35" s="32"/>
      <c r="T35" s="32"/>
      <c r="U35" s="32"/>
      <c r="V35" s="32"/>
      <c r="W35" s="32"/>
      <c r="X35" s="32"/>
      <c r="Y35" s="32"/>
      <c r="Z35" s="32"/>
      <c r="AA35" s="32"/>
      <c r="AB35" s="32"/>
      <c r="AC35" s="32"/>
      <c r="AD35" s="32"/>
      <c r="AE35" s="32"/>
    </row>
    <row r="36" spans="1:31" s="2" customFormat="1" ht="14.5" hidden="1" customHeight="1">
      <c r="A36" s="32"/>
      <c r="B36" s="33"/>
      <c r="C36" s="32"/>
      <c r="D36" s="32"/>
      <c r="E36" s="27" t="s">
        <v>44</v>
      </c>
      <c r="F36" s="95">
        <f>ROUND((SUM(BH123:BH138)),  2)</f>
        <v>0</v>
      </c>
      <c r="G36" s="32"/>
      <c r="H36" s="32"/>
      <c r="I36" s="96">
        <v>0.12</v>
      </c>
      <c r="J36" s="95">
        <f>0</f>
        <v>0</v>
      </c>
      <c r="K36" s="32"/>
      <c r="L36" s="42"/>
      <c r="S36" s="32"/>
      <c r="T36" s="32"/>
      <c r="U36" s="32"/>
      <c r="V36" s="32"/>
      <c r="W36" s="32"/>
      <c r="X36" s="32"/>
      <c r="Y36" s="32"/>
      <c r="Z36" s="32"/>
      <c r="AA36" s="32"/>
      <c r="AB36" s="32"/>
      <c r="AC36" s="32"/>
      <c r="AD36" s="32"/>
      <c r="AE36" s="32"/>
    </row>
    <row r="37" spans="1:31" s="2" customFormat="1" ht="14.5" hidden="1" customHeight="1">
      <c r="A37" s="32"/>
      <c r="B37" s="33"/>
      <c r="C37" s="32"/>
      <c r="D37" s="32"/>
      <c r="E37" s="27" t="s">
        <v>45</v>
      </c>
      <c r="F37" s="95">
        <f>ROUND((SUM(BI123:BI138)),  2)</f>
        <v>0</v>
      </c>
      <c r="G37" s="32"/>
      <c r="H37" s="32"/>
      <c r="I37" s="96">
        <v>0</v>
      </c>
      <c r="J37" s="95">
        <f>0</f>
        <v>0</v>
      </c>
      <c r="K37" s="32"/>
      <c r="L37" s="42"/>
      <c r="S37" s="32"/>
      <c r="T37" s="32"/>
      <c r="U37" s="32"/>
      <c r="V37" s="32"/>
      <c r="W37" s="32"/>
      <c r="X37" s="32"/>
      <c r="Y37" s="32"/>
      <c r="Z37" s="32"/>
      <c r="AA37" s="32"/>
      <c r="AB37" s="32"/>
      <c r="AC37" s="32"/>
      <c r="AD37" s="32"/>
      <c r="AE37" s="32"/>
    </row>
    <row r="38" spans="1:31" s="2" customFormat="1" ht="7" customHeight="1">
      <c r="A38" s="32"/>
      <c r="B38" s="33"/>
      <c r="C38" s="32"/>
      <c r="D38" s="32"/>
      <c r="E38" s="32"/>
      <c r="F38" s="32"/>
      <c r="G38" s="32"/>
      <c r="H38" s="32"/>
      <c r="I38" s="32"/>
      <c r="J38" s="32"/>
      <c r="K38" s="32"/>
      <c r="L38" s="42"/>
      <c r="S38" s="32"/>
      <c r="T38" s="32"/>
      <c r="U38" s="32"/>
      <c r="V38" s="32"/>
      <c r="W38" s="32"/>
      <c r="X38" s="32"/>
      <c r="Y38" s="32"/>
      <c r="Z38" s="32"/>
      <c r="AA38" s="32"/>
      <c r="AB38" s="32"/>
      <c r="AC38" s="32"/>
      <c r="AD38" s="32"/>
      <c r="AE38" s="32"/>
    </row>
    <row r="39" spans="1:31" s="2" customFormat="1" ht="25.4" customHeight="1">
      <c r="A39" s="32"/>
      <c r="B39" s="33"/>
      <c r="C39" s="97"/>
      <c r="D39" s="98" t="s">
        <v>46</v>
      </c>
      <c r="E39" s="60"/>
      <c r="F39" s="60"/>
      <c r="G39" s="99" t="s">
        <v>47</v>
      </c>
      <c r="H39" s="100" t="s">
        <v>48</v>
      </c>
      <c r="I39" s="60"/>
      <c r="J39" s="101">
        <f>SUM(J30:J37)</f>
        <v>0</v>
      </c>
      <c r="K39" s="102"/>
      <c r="L39" s="42"/>
      <c r="S39" s="32"/>
      <c r="T39" s="32"/>
      <c r="U39" s="32"/>
      <c r="V39" s="32"/>
      <c r="W39" s="32"/>
      <c r="X39" s="32"/>
      <c r="Y39" s="32"/>
      <c r="Z39" s="32"/>
      <c r="AA39" s="32"/>
      <c r="AB39" s="32"/>
      <c r="AC39" s="32"/>
      <c r="AD39" s="32"/>
      <c r="AE39" s="32"/>
    </row>
    <row r="40" spans="1:31" s="2" customFormat="1" ht="14.5" customHeight="1">
      <c r="A40" s="32"/>
      <c r="B40" s="33"/>
      <c r="C40" s="32"/>
      <c r="D40" s="32"/>
      <c r="E40" s="32"/>
      <c r="F40" s="32"/>
      <c r="G40" s="32"/>
      <c r="H40" s="32"/>
      <c r="I40" s="32"/>
      <c r="J40" s="32"/>
      <c r="K40" s="32"/>
      <c r="L40" s="42"/>
      <c r="S40" s="32"/>
      <c r="T40" s="32"/>
      <c r="U40" s="32"/>
      <c r="V40" s="32"/>
      <c r="W40" s="32"/>
      <c r="X40" s="32"/>
      <c r="Y40" s="32"/>
      <c r="Z40" s="32"/>
      <c r="AA40" s="32"/>
      <c r="AB40" s="32"/>
      <c r="AC40" s="32"/>
      <c r="AD40" s="32"/>
      <c r="AE40" s="32"/>
    </row>
    <row r="41" spans="1:31" s="1" customFormat="1" ht="14.5" customHeight="1">
      <c r="B41" s="20"/>
      <c r="L41" s="20"/>
    </row>
    <row r="42" spans="1:31" s="1" customFormat="1" ht="14.5" customHeight="1">
      <c r="B42" s="20"/>
      <c r="L42" s="20"/>
    </row>
    <row r="43" spans="1:31" s="1" customFormat="1" ht="14.5" customHeight="1">
      <c r="B43" s="20"/>
      <c r="L43" s="20"/>
    </row>
    <row r="44" spans="1:31" s="1" customFormat="1" ht="14.5" customHeight="1">
      <c r="B44" s="20"/>
      <c r="L44" s="20"/>
    </row>
    <row r="45" spans="1:31" s="1" customFormat="1" ht="14.5" customHeight="1">
      <c r="B45" s="20"/>
      <c r="L45" s="20"/>
    </row>
    <row r="46" spans="1:31" s="1" customFormat="1" ht="14.5" customHeight="1">
      <c r="B46" s="20"/>
      <c r="L46" s="20"/>
    </row>
    <row r="47" spans="1:31" s="1" customFormat="1" ht="14.5" customHeight="1">
      <c r="B47" s="20"/>
      <c r="L47" s="20"/>
    </row>
    <row r="48" spans="1:31" s="1" customFormat="1" ht="14.5" customHeight="1">
      <c r="B48" s="20"/>
      <c r="L48" s="20"/>
    </row>
    <row r="49" spans="1:31" s="1" customFormat="1" ht="14.5" customHeight="1">
      <c r="B49" s="20"/>
      <c r="L49" s="20"/>
    </row>
    <row r="50" spans="1:31" s="2" customFormat="1" ht="14.5" customHeight="1">
      <c r="B50" s="42"/>
      <c r="D50" s="43" t="s">
        <v>49</v>
      </c>
      <c r="E50" s="44"/>
      <c r="F50" s="44"/>
      <c r="G50" s="43" t="s">
        <v>50</v>
      </c>
      <c r="H50" s="44"/>
      <c r="I50" s="44"/>
      <c r="J50" s="44"/>
      <c r="K50" s="44"/>
      <c r="L50" s="42"/>
    </row>
    <row r="51" spans="1:31">
      <c r="B51" s="20"/>
      <c r="L51" s="20"/>
    </row>
    <row r="52" spans="1:31">
      <c r="B52" s="20"/>
      <c r="L52" s="20"/>
    </row>
    <row r="53" spans="1:31">
      <c r="B53" s="20"/>
      <c r="L53" s="20"/>
    </row>
    <row r="54" spans="1:31">
      <c r="B54" s="20"/>
      <c r="L54" s="20"/>
    </row>
    <row r="55" spans="1:31">
      <c r="B55" s="20"/>
      <c r="L55" s="20"/>
    </row>
    <row r="56" spans="1:31">
      <c r="B56" s="20"/>
      <c r="L56" s="20"/>
    </row>
    <row r="57" spans="1:31">
      <c r="B57" s="20"/>
      <c r="L57" s="20"/>
    </row>
    <row r="58" spans="1:31">
      <c r="B58" s="20"/>
      <c r="L58" s="20"/>
    </row>
    <row r="59" spans="1:31">
      <c r="B59" s="20"/>
      <c r="L59" s="20"/>
    </row>
    <row r="60" spans="1:31">
      <c r="B60" s="20"/>
      <c r="L60" s="20"/>
    </row>
    <row r="61" spans="1:31" s="2" customFormat="1" ht="12.5">
      <c r="A61" s="32"/>
      <c r="B61" s="33"/>
      <c r="C61" s="32"/>
      <c r="D61" s="45" t="s">
        <v>51</v>
      </c>
      <c r="E61" s="35"/>
      <c r="F61" s="103" t="s">
        <v>52</v>
      </c>
      <c r="G61" s="45" t="s">
        <v>51</v>
      </c>
      <c r="H61" s="35"/>
      <c r="I61" s="35"/>
      <c r="J61" s="104" t="s">
        <v>52</v>
      </c>
      <c r="K61" s="35"/>
      <c r="L61" s="42"/>
      <c r="S61" s="32"/>
      <c r="T61" s="32"/>
      <c r="U61" s="32"/>
      <c r="V61" s="32"/>
      <c r="W61" s="32"/>
      <c r="X61" s="32"/>
      <c r="Y61" s="32"/>
      <c r="Z61" s="32"/>
      <c r="AA61" s="32"/>
      <c r="AB61" s="32"/>
      <c r="AC61" s="32"/>
      <c r="AD61" s="32"/>
      <c r="AE61" s="32"/>
    </row>
    <row r="62" spans="1:31">
      <c r="B62" s="20"/>
      <c r="L62" s="20"/>
    </row>
    <row r="63" spans="1:31">
      <c r="B63" s="20"/>
      <c r="L63" s="20"/>
    </row>
    <row r="64" spans="1:31">
      <c r="B64" s="20"/>
      <c r="L64" s="20"/>
    </row>
    <row r="65" spans="1:31" s="2" customFormat="1" ht="13">
      <c r="A65" s="32"/>
      <c r="B65" s="33"/>
      <c r="C65" s="32"/>
      <c r="D65" s="43" t="s">
        <v>53</v>
      </c>
      <c r="E65" s="46"/>
      <c r="F65" s="46"/>
      <c r="G65" s="43" t="s">
        <v>54</v>
      </c>
      <c r="H65" s="46"/>
      <c r="I65" s="46"/>
      <c r="J65" s="46"/>
      <c r="K65" s="46"/>
      <c r="L65" s="42"/>
      <c r="S65" s="32"/>
      <c r="T65" s="32"/>
      <c r="U65" s="32"/>
      <c r="V65" s="32"/>
      <c r="W65" s="32"/>
      <c r="X65" s="32"/>
      <c r="Y65" s="32"/>
      <c r="Z65" s="32"/>
      <c r="AA65" s="32"/>
      <c r="AB65" s="32"/>
      <c r="AC65" s="32"/>
      <c r="AD65" s="32"/>
      <c r="AE65" s="32"/>
    </row>
    <row r="66" spans="1:31">
      <c r="B66" s="20"/>
      <c r="L66" s="20"/>
    </row>
    <row r="67" spans="1:31">
      <c r="B67" s="20"/>
      <c r="L67" s="20"/>
    </row>
    <row r="68" spans="1:31">
      <c r="B68" s="20"/>
      <c r="L68" s="20"/>
    </row>
    <row r="69" spans="1:31">
      <c r="B69" s="20"/>
      <c r="L69" s="20"/>
    </row>
    <row r="70" spans="1:31">
      <c r="B70" s="20"/>
      <c r="L70" s="20"/>
    </row>
    <row r="71" spans="1:31">
      <c r="B71" s="20"/>
      <c r="L71" s="20"/>
    </row>
    <row r="72" spans="1:31">
      <c r="B72" s="20"/>
      <c r="L72" s="20"/>
    </row>
    <row r="73" spans="1:31">
      <c r="B73" s="20"/>
      <c r="L73" s="20"/>
    </row>
    <row r="74" spans="1:31">
      <c r="B74" s="20"/>
      <c r="L74" s="20"/>
    </row>
    <row r="75" spans="1:31">
      <c r="B75" s="20"/>
      <c r="L75" s="20"/>
    </row>
    <row r="76" spans="1:31" s="2" customFormat="1" ht="12.5">
      <c r="A76" s="32"/>
      <c r="B76" s="33"/>
      <c r="C76" s="32"/>
      <c r="D76" s="45" t="s">
        <v>51</v>
      </c>
      <c r="E76" s="35"/>
      <c r="F76" s="103" t="s">
        <v>52</v>
      </c>
      <c r="G76" s="45" t="s">
        <v>51</v>
      </c>
      <c r="H76" s="35"/>
      <c r="I76" s="35"/>
      <c r="J76" s="104" t="s">
        <v>52</v>
      </c>
      <c r="K76" s="35"/>
      <c r="L76" s="42"/>
      <c r="S76" s="32"/>
      <c r="T76" s="32"/>
      <c r="U76" s="32"/>
      <c r="V76" s="32"/>
      <c r="W76" s="32"/>
      <c r="X76" s="32"/>
      <c r="Y76" s="32"/>
      <c r="Z76" s="32"/>
      <c r="AA76" s="32"/>
      <c r="AB76" s="32"/>
      <c r="AC76" s="32"/>
      <c r="AD76" s="32"/>
      <c r="AE76" s="32"/>
    </row>
    <row r="77" spans="1:31" s="2" customFormat="1" ht="14.5" customHeight="1">
      <c r="A77" s="32"/>
      <c r="B77" s="47"/>
      <c r="C77" s="48"/>
      <c r="D77" s="48"/>
      <c r="E77" s="48"/>
      <c r="F77" s="48"/>
      <c r="G77" s="48"/>
      <c r="H77" s="48"/>
      <c r="I77" s="48"/>
      <c r="J77" s="48"/>
      <c r="K77" s="48"/>
      <c r="L77" s="42"/>
      <c r="S77" s="32"/>
      <c r="T77" s="32"/>
      <c r="U77" s="32"/>
      <c r="V77" s="32"/>
      <c r="W77" s="32"/>
      <c r="X77" s="32"/>
      <c r="Y77" s="32"/>
      <c r="Z77" s="32"/>
      <c r="AA77" s="32"/>
      <c r="AB77" s="32"/>
      <c r="AC77" s="32"/>
      <c r="AD77" s="32"/>
      <c r="AE77" s="32"/>
    </row>
    <row r="81" spans="1:47" s="2" customFormat="1" ht="7" customHeight="1">
      <c r="A81" s="32"/>
      <c r="B81" s="49"/>
      <c r="C81" s="50"/>
      <c r="D81" s="50"/>
      <c r="E81" s="50"/>
      <c r="F81" s="50"/>
      <c r="G81" s="50"/>
      <c r="H81" s="50"/>
      <c r="I81" s="50"/>
      <c r="J81" s="50"/>
      <c r="K81" s="50"/>
      <c r="L81" s="42"/>
      <c r="S81" s="32"/>
      <c r="T81" s="32"/>
      <c r="U81" s="32"/>
      <c r="V81" s="32"/>
      <c r="W81" s="32"/>
      <c r="X81" s="32"/>
      <c r="Y81" s="32"/>
      <c r="Z81" s="32"/>
      <c r="AA81" s="32"/>
      <c r="AB81" s="32"/>
      <c r="AC81" s="32"/>
      <c r="AD81" s="32"/>
      <c r="AE81" s="32"/>
    </row>
    <row r="82" spans="1:47" s="2" customFormat="1" ht="25" customHeight="1">
      <c r="A82" s="32"/>
      <c r="B82" s="33"/>
      <c r="C82" s="21" t="s">
        <v>108</v>
      </c>
      <c r="D82" s="32"/>
      <c r="E82" s="32"/>
      <c r="F82" s="32"/>
      <c r="G82" s="32"/>
      <c r="H82" s="32"/>
      <c r="I82" s="32"/>
      <c r="J82" s="32"/>
      <c r="K82" s="32"/>
      <c r="L82" s="42"/>
      <c r="S82" s="32"/>
      <c r="T82" s="32"/>
      <c r="U82" s="32"/>
      <c r="V82" s="32"/>
      <c r="W82" s="32"/>
      <c r="X82" s="32"/>
      <c r="Y82" s="32"/>
      <c r="Z82" s="32"/>
      <c r="AA82" s="32"/>
      <c r="AB82" s="32"/>
      <c r="AC82" s="32"/>
      <c r="AD82" s="32"/>
      <c r="AE82" s="32"/>
    </row>
    <row r="83" spans="1:47" s="2" customFormat="1" ht="7" customHeight="1">
      <c r="A83" s="32"/>
      <c r="B83" s="33"/>
      <c r="C83" s="32"/>
      <c r="D83" s="32"/>
      <c r="E83" s="32"/>
      <c r="F83" s="32"/>
      <c r="G83" s="32"/>
      <c r="H83" s="32"/>
      <c r="I83" s="32"/>
      <c r="J83" s="32"/>
      <c r="K83" s="32"/>
      <c r="L83" s="42"/>
      <c r="S83" s="32"/>
      <c r="T83" s="32"/>
      <c r="U83" s="32"/>
      <c r="V83" s="32"/>
      <c r="W83" s="32"/>
      <c r="X83" s="32"/>
      <c r="Y83" s="32"/>
      <c r="Z83" s="32"/>
      <c r="AA83" s="32"/>
      <c r="AB83" s="32"/>
      <c r="AC83" s="32"/>
      <c r="AD83" s="32"/>
      <c r="AE83" s="32"/>
    </row>
    <row r="84" spans="1:47" s="2" customFormat="1" ht="12" customHeight="1">
      <c r="A84" s="32"/>
      <c r="B84" s="33"/>
      <c r="C84" s="27" t="s">
        <v>16</v>
      </c>
      <c r="D84" s="32"/>
      <c r="E84" s="32"/>
      <c r="F84" s="32"/>
      <c r="G84" s="32"/>
      <c r="H84" s="32"/>
      <c r="I84" s="32"/>
      <c r="J84" s="32"/>
      <c r="K84" s="32"/>
      <c r="L84" s="42"/>
      <c r="S84" s="32"/>
      <c r="T84" s="32"/>
      <c r="U84" s="32"/>
      <c r="V84" s="32"/>
      <c r="W84" s="32"/>
      <c r="X84" s="32"/>
      <c r="Y84" s="32"/>
      <c r="Z84" s="32"/>
      <c r="AA84" s="32"/>
      <c r="AB84" s="32"/>
      <c r="AC84" s="32"/>
      <c r="AD84" s="32"/>
      <c r="AE84" s="32"/>
    </row>
    <row r="85" spans="1:47" s="2" customFormat="1" ht="16.5" customHeight="1">
      <c r="A85" s="32"/>
      <c r="B85" s="33"/>
      <c r="C85" s="32"/>
      <c r="D85" s="32"/>
      <c r="E85" s="299" t="str">
        <f>E7</f>
        <v>KAPLE SV VÁCLAVA VONOKLASY Na Návsi, Vonoklasy</v>
      </c>
      <c r="F85" s="300"/>
      <c r="G85" s="300"/>
      <c r="H85" s="300"/>
      <c r="I85" s="32"/>
      <c r="J85" s="32"/>
      <c r="K85" s="32"/>
      <c r="L85" s="42"/>
      <c r="S85" s="32"/>
      <c r="T85" s="32"/>
      <c r="U85" s="32"/>
      <c r="V85" s="32"/>
      <c r="W85" s="32"/>
      <c r="X85" s="32"/>
      <c r="Y85" s="32"/>
      <c r="Z85" s="32"/>
      <c r="AA85" s="32"/>
      <c r="AB85" s="32"/>
      <c r="AC85" s="32"/>
      <c r="AD85" s="32"/>
      <c r="AE85" s="32"/>
    </row>
    <row r="86" spans="1:47" s="2" customFormat="1" ht="12" customHeight="1">
      <c r="A86" s="32"/>
      <c r="B86" s="33"/>
      <c r="C86" s="27" t="s">
        <v>106</v>
      </c>
      <c r="D86" s="32"/>
      <c r="E86" s="32"/>
      <c r="F86" s="32"/>
      <c r="G86" s="32"/>
      <c r="H86" s="32"/>
      <c r="I86" s="32"/>
      <c r="J86" s="32"/>
      <c r="K86" s="32"/>
      <c r="L86" s="42"/>
      <c r="S86" s="32"/>
      <c r="T86" s="32"/>
      <c r="U86" s="32"/>
      <c r="V86" s="32"/>
      <c r="W86" s="32"/>
      <c r="X86" s="32"/>
      <c r="Y86" s="32"/>
      <c r="Z86" s="32"/>
      <c r="AA86" s="32"/>
      <c r="AB86" s="32"/>
      <c r="AC86" s="32"/>
      <c r="AD86" s="32"/>
      <c r="AE86" s="32"/>
    </row>
    <row r="87" spans="1:47" s="2" customFormat="1" ht="16.5" customHeight="1">
      <c r="A87" s="32"/>
      <c r="B87" s="33"/>
      <c r="C87" s="32"/>
      <c r="D87" s="32"/>
      <c r="E87" s="281" t="str">
        <f>E9</f>
        <v>04 - Kamenické konstrukce</v>
      </c>
      <c r="F87" s="298"/>
      <c r="G87" s="298"/>
      <c r="H87" s="298"/>
      <c r="I87" s="32"/>
      <c r="J87" s="32"/>
      <c r="K87" s="32"/>
      <c r="L87" s="42"/>
      <c r="S87" s="32"/>
      <c r="T87" s="32"/>
      <c r="U87" s="32"/>
      <c r="V87" s="32"/>
      <c r="W87" s="32"/>
      <c r="X87" s="32"/>
      <c r="Y87" s="32"/>
      <c r="Z87" s="32"/>
      <c r="AA87" s="32"/>
      <c r="AB87" s="32"/>
      <c r="AC87" s="32"/>
      <c r="AD87" s="32"/>
      <c r="AE87" s="32"/>
    </row>
    <row r="88" spans="1:47" s="2" customFormat="1" ht="7" customHeight="1">
      <c r="A88" s="32"/>
      <c r="B88" s="33"/>
      <c r="C88" s="32"/>
      <c r="D88" s="32"/>
      <c r="E88" s="32"/>
      <c r="F88" s="32"/>
      <c r="G88" s="32"/>
      <c r="H88" s="32"/>
      <c r="I88" s="32"/>
      <c r="J88" s="32"/>
      <c r="K88" s="32"/>
      <c r="L88" s="42"/>
      <c r="S88" s="32"/>
      <c r="T88" s="32"/>
      <c r="U88" s="32"/>
      <c r="V88" s="32"/>
      <c r="W88" s="32"/>
      <c r="X88" s="32"/>
      <c r="Y88" s="32"/>
      <c r="Z88" s="32"/>
      <c r="AA88" s="32"/>
      <c r="AB88" s="32"/>
      <c r="AC88" s="32"/>
      <c r="AD88" s="32"/>
      <c r="AE88" s="32"/>
    </row>
    <row r="89" spans="1:47" s="2" customFormat="1" ht="12" customHeight="1">
      <c r="A89" s="32"/>
      <c r="B89" s="33"/>
      <c r="C89" s="27" t="s">
        <v>20</v>
      </c>
      <c r="D89" s="32"/>
      <c r="E89" s="32"/>
      <c r="F89" s="25" t="str">
        <f>F12</f>
        <v>Vonoklasy</v>
      </c>
      <c r="G89" s="32"/>
      <c r="H89" s="32"/>
      <c r="I89" s="27" t="s">
        <v>22</v>
      </c>
      <c r="J89" s="55" t="str">
        <f>IF(J12="","",J12)</f>
        <v>20. 8. 2025</v>
      </c>
      <c r="K89" s="32"/>
      <c r="L89" s="42"/>
      <c r="S89" s="32"/>
      <c r="T89" s="32"/>
      <c r="U89" s="32"/>
      <c r="V89" s="32"/>
      <c r="W89" s="32"/>
      <c r="X89" s="32"/>
      <c r="Y89" s="32"/>
      <c r="Z89" s="32"/>
      <c r="AA89" s="32"/>
      <c r="AB89" s="32"/>
      <c r="AC89" s="32"/>
      <c r="AD89" s="32"/>
      <c r="AE89" s="32"/>
    </row>
    <row r="90" spans="1:47" s="2" customFormat="1" ht="7" customHeight="1">
      <c r="A90" s="32"/>
      <c r="B90" s="33"/>
      <c r="C90" s="32"/>
      <c r="D90" s="32"/>
      <c r="E90" s="32"/>
      <c r="F90" s="32"/>
      <c r="G90" s="32"/>
      <c r="H90" s="32"/>
      <c r="I90" s="32"/>
      <c r="J90" s="32"/>
      <c r="K90" s="32"/>
      <c r="L90" s="42"/>
      <c r="S90" s="32"/>
      <c r="T90" s="32"/>
      <c r="U90" s="32"/>
      <c r="V90" s="32"/>
      <c r="W90" s="32"/>
      <c r="X90" s="32"/>
      <c r="Y90" s="32"/>
      <c r="Z90" s="32"/>
      <c r="AA90" s="32"/>
      <c r="AB90" s="32"/>
      <c r="AC90" s="32"/>
      <c r="AD90" s="32"/>
      <c r="AE90" s="32"/>
    </row>
    <row r="91" spans="1:47" s="2" customFormat="1" ht="25.75" customHeight="1">
      <c r="A91" s="32"/>
      <c r="B91" s="33"/>
      <c r="C91" s="27" t="s">
        <v>24</v>
      </c>
      <c r="D91" s="32"/>
      <c r="E91" s="32"/>
      <c r="F91" s="25" t="str">
        <f>E15</f>
        <v xml:space="preserve"> </v>
      </c>
      <c r="G91" s="32"/>
      <c r="H91" s="32"/>
      <c r="I91" s="27" t="s">
        <v>30</v>
      </c>
      <c r="J91" s="30" t="str">
        <f>E21</f>
        <v>Ing.arch.Ester Miluničová</v>
      </c>
      <c r="K91" s="32"/>
      <c r="L91" s="42"/>
      <c r="S91" s="32"/>
      <c r="T91" s="32"/>
      <c r="U91" s="32"/>
      <c r="V91" s="32"/>
      <c r="W91" s="32"/>
      <c r="X91" s="32"/>
      <c r="Y91" s="32"/>
      <c r="Z91" s="32"/>
      <c r="AA91" s="32"/>
      <c r="AB91" s="32"/>
      <c r="AC91" s="32"/>
      <c r="AD91" s="32"/>
      <c r="AE91" s="32"/>
    </row>
    <row r="92" spans="1:47" s="2" customFormat="1" ht="15.25" customHeight="1">
      <c r="A92" s="32"/>
      <c r="B92" s="33"/>
      <c r="C92" s="27" t="s">
        <v>28</v>
      </c>
      <c r="D92" s="32"/>
      <c r="E92" s="32"/>
      <c r="F92" s="25" t="str">
        <f>IF(E18="","",E18)</f>
        <v>Vyplň údaj</v>
      </c>
      <c r="G92" s="32"/>
      <c r="H92" s="32"/>
      <c r="I92" s="27" t="s">
        <v>33</v>
      </c>
      <c r="J92" s="30" t="str">
        <f>E24</f>
        <v>Hana Pejšová</v>
      </c>
      <c r="K92" s="32"/>
      <c r="L92" s="42"/>
      <c r="S92" s="32"/>
      <c r="T92" s="32"/>
      <c r="U92" s="32"/>
      <c r="V92" s="32"/>
      <c r="W92" s="32"/>
      <c r="X92" s="32"/>
      <c r="Y92" s="32"/>
      <c r="Z92" s="32"/>
      <c r="AA92" s="32"/>
      <c r="AB92" s="32"/>
      <c r="AC92" s="32"/>
      <c r="AD92" s="32"/>
      <c r="AE92" s="32"/>
    </row>
    <row r="93" spans="1:47" s="2" customFormat="1" ht="10.4" customHeight="1">
      <c r="A93" s="32"/>
      <c r="B93" s="33"/>
      <c r="C93" s="32"/>
      <c r="D93" s="32"/>
      <c r="E93" s="32"/>
      <c r="F93" s="32"/>
      <c r="G93" s="32"/>
      <c r="H93" s="32"/>
      <c r="I93" s="32"/>
      <c r="J93" s="32"/>
      <c r="K93" s="32"/>
      <c r="L93" s="42"/>
      <c r="S93" s="32"/>
      <c r="T93" s="32"/>
      <c r="U93" s="32"/>
      <c r="V93" s="32"/>
      <c r="W93" s="32"/>
      <c r="X93" s="32"/>
      <c r="Y93" s="32"/>
      <c r="Z93" s="32"/>
      <c r="AA93" s="32"/>
      <c r="AB93" s="32"/>
      <c r="AC93" s="32"/>
      <c r="AD93" s="32"/>
      <c r="AE93" s="32"/>
    </row>
    <row r="94" spans="1:47" s="2" customFormat="1" ht="29.25" customHeight="1">
      <c r="A94" s="32"/>
      <c r="B94" s="33"/>
      <c r="C94" s="105" t="s">
        <v>109</v>
      </c>
      <c r="D94" s="97"/>
      <c r="E94" s="97"/>
      <c r="F94" s="97"/>
      <c r="G94" s="97"/>
      <c r="H94" s="97"/>
      <c r="I94" s="97"/>
      <c r="J94" s="106" t="s">
        <v>110</v>
      </c>
      <c r="K94" s="97"/>
      <c r="L94" s="42"/>
      <c r="S94" s="32"/>
      <c r="T94" s="32"/>
      <c r="U94" s="32"/>
      <c r="V94" s="32"/>
      <c r="W94" s="32"/>
      <c r="X94" s="32"/>
      <c r="Y94" s="32"/>
      <c r="Z94" s="32"/>
      <c r="AA94" s="32"/>
      <c r="AB94" s="32"/>
      <c r="AC94" s="32"/>
      <c r="AD94" s="32"/>
      <c r="AE94" s="32"/>
    </row>
    <row r="95" spans="1:47" s="2" customFormat="1" ht="10.4" customHeight="1">
      <c r="A95" s="32"/>
      <c r="B95" s="33"/>
      <c r="C95" s="32"/>
      <c r="D95" s="32"/>
      <c r="E95" s="32"/>
      <c r="F95" s="32"/>
      <c r="G95" s="32"/>
      <c r="H95" s="32"/>
      <c r="I95" s="32"/>
      <c r="J95" s="32"/>
      <c r="K95" s="32"/>
      <c r="L95" s="42"/>
      <c r="S95" s="32"/>
      <c r="T95" s="32"/>
      <c r="U95" s="32"/>
      <c r="V95" s="32"/>
      <c r="W95" s="32"/>
      <c r="X95" s="32"/>
      <c r="Y95" s="32"/>
      <c r="Z95" s="32"/>
      <c r="AA95" s="32"/>
      <c r="AB95" s="32"/>
      <c r="AC95" s="32"/>
      <c r="AD95" s="32"/>
      <c r="AE95" s="32"/>
    </row>
    <row r="96" spans="1:47" s="2" customFormat="1" ht="22.9" customHeight="1">
      <c r="A96" s="32"/>
      <c r="B96" s="33"/>
      <c r="C96" s="107" t="s">
        <v>111</v>
      </c>
      <c r="D96" s="32"/>
      <c r="E96" s="32"/>
      <c r="F96" s="32"/>
      <c r="G96" s="32"/>
      <c r="H96" s="32"/>
      <c r="I96" s="32"/>
      <c r="J96" s="71">
        <f>J123</f>
        <v>0</v>
      </c>
      <c r="K96" s="32"/>
      <c r="L96" s="42"/>
      <c r="S96" s="32"/>
      <c r="T96" s="32"/>
      <c r="U96" s="32"/>
      <c r="V96" s="32"/>
      <c r="W96" s="32"/>
      <c r="X96" s="32"/>
      <c r="Y96" s="32"/>
      <c r="Z96" s="32"/>
      <c r="AA96" s="32"/>
      <c r="AB96" s="32"/>
      <c r="AC96" s="32"/>
      <c r="AD96" s="32"/>
      <c r="AE96" s="32"/>
      <c r="AU96" s="17" t="s">
        <v>112</v>
      </c>
    </row>
    <row r="97" spans="1:31" s="9" customFormat="1" ht="25" customHeight="1">
      <c r="B97" s="108"/>
      <c r="D97" s="109" t="s">
        <v>631</v>
      </c>
      <c r="E97" s="110"/>
      <c r="F97" s="110"/>
      <c r="G97" s="110"/>
      <c r="H97" s="110"/>
      <c r="I97" s="110"/>
      <c r="J97" s="111">
        <f>J124</f>
        <v>0</v>
      </c>
      <c r="L97" s="108"/>
    </row>
    <row r="98" spans="1:31" s="10" customFormat="1" ht="19.899999999999999" customHeight="1">
      <c r="B98" s="112"/>
      <c r="D98" s="113" t="s">
        <v>632</v>
      </c>
      <c r="E98" s="114"/>
      <c r="F98" s="114"/>
      <c r="G98" s="114"/>
      <c r="H98" s="114"/>
      <c r="I98" s="114"/>
      <c r="J98" s="115">
        <f>J125</f>
        <v>0</v>
      </c>
      <c r="L98" s="112"/>
    </row>
    <row r="99" spans="1:31" s="9" customFormat="1" ht="25" customHeight="1">
      <c r="B99" s="108"/>
      <c r="D99" s="109" t="s">
        <v>123</v>
      </c>
      <c r="E99" s="110"/>
      <c r="F99" s="110"/>
      <c r="G99" s="110"/>
      <c r="H99" s="110"/>
      <c r="I99" s="110"/>
      <c r="J99" s="111">
        <f>J130</f>
        <v>0</v>
      </c>
      <c r="L99" s="108"/>
    </row>
    <row r="100" spans="1:31" s="10" customFormat="1" ht="19.899999999999999" customHeight="1">
      <c r="B100" s="112"/>
      <c r="D100" s="113" t="s">
        <v>124</v>
      </c>
      <c r="E100" s="114"/>
      <c r="F100" s="114"/>
      <c r="G100" s="114"/>
      <c r="H100" s="114"/>
      <c r="I100" s="114"/>
      <c r="J100" s="115">
        <f>J131</f>
        <v>0</v>
      </c>
      <c r="L100" s="112"/>
    </row>
    <row r="101" spans="1:31" s="10" customFormat="1" ht="19.899999999999999" customHeight="1">
      <c r="B101" s="112"/>
      <c r="D101" s="113" t="s">
        <v>125</v>
      </c>
      <c r="E101" s="114"/>
      <c r="F101" s="114"/>
      <c r="G101" s="114"/>
      <c r="H101" s="114"/>
      <c r="I101" s="114"/>
      <c r="J101" s="115">
        <f>J133</f>
        <v>0</v>
      </c>
      <c r="L101" s="112"/>
    </row>
    <row r="102" spans="1:31" s="10" customFormat="1" ht="19.899999999999999" customHeight="1">
      <c r="B102" s="112"/>
      <c r="D102" s="113" t="s">
        <v>126</v>
      </c>
      <c r="E102" s="114"/>
      <c r="F102" s="114"/>
      <c r="G102" s="114"/>
      <c r="H102" s="114"/>
      <c r="I102" s="114"/>
      <c r="J102" s="115">
        <f>J135</f>
        <v>0</v>
      </c>
      <c r="L102" s="112"/>
    </row>
    <row r="103" spans="1:31" s="10" customFormat="1" ht="19.899999999999999" customHeight="1">
      <c r="B103" s="112"/>
      <c r="D103" s="113" t="s">
        <v>127</v>
      </c>
      <c r="E103" s="114"/>
      <c r="F103" s="114"/>
      <c r="G103" s="114"/>
      <c r="H103" s="114"/>
      <c r="I103" s="114"/>
      <c r="J103" s="115">
        <f>J137</f>
        <v>0</v>
      </c>
      <c r="L103" s="112"/>
    </row>
    <row r="104" spans="1:31" s="2" customFormat="1" ht="21.75" customHeight="1">
      <c r="A104" s="32"/>
      <c r="B104" s="33"/>
      <c r="C104" s="32"/>
      <c r="D104" s="32"/>
      <c r="E104" s="32"/>
      <c r="F104" s="32"/>
      <c r="G104" s="32"/>
      <c r="H104" s="32"/>
      <c r="I104" s="32"/>
      <c r="J104" s="32"/>
      <c r="K104" s="32"/>
      <c r="L104" s="42"/>
      <c r="S104" s="32"/>
      <c r="T104" s="32"/>
      <c r="U104" s="32"/>
      <c r="V104" s="32"/>
      <c r="W104" s="32"/>
      <c r="X104" s="32"/>
      <c r="Y104" s="32"/>
      <c r="Z104" s="32"/>
      <c r="AA104" s="32"/>
      <c r="AB104" s="32"/>
      <c r="AC104" s="32"/>
      <c r="AD104" s="32"/>
      <c r="AE104" s="32"/>
    </row>
    <row r="105" spans="1:31" s="2" customFormat="1" ht="7" customHeight="1">
      <c r="A105" s="32"/>
      <c r="B105" s="47"/>
      <c r="C105" s="48"/>
      <c r="D105" s="48"/>
      <c r="E105" s="48"/>
      <c r="F105" s="48"/>
      <c r="G105" s="48"/>
      <c r="H105" s="48"/>
      <c r="I105" s="48"/>
      <c r="J105" s="48"/>
      <c r="K105" s="48"/>
      <c r="L105" s="42"/>
      <c r="S105" s="32"/>
      <c r="T105" s="32"/>
      <c r="U105" s="32"/>
      <c r="V105" s="32"/>
      <c r="W105" s="32"/>
      <c r="X105" s="32"/>
      <c r="Y105" s="32"/>
      <c r="Z105" s="32"/>
      <c r="AA105" s="32"/>
      <c r="AB105" s="32"/>
      <c r="AC105" s="32"/>
      <c r="AD105" s="32"/>
      <c r="AE105" s="32"/>
    </row>
    <row r="109" spans="1:31" s="2" customFormat="1" ht="7" customHeight="1">
      <c r="A109" s="32"/>
      <c r="B109" s="49"/>
      <c r="C109" s="50"/>
      <c r="D109" s="50"/>
      <c r="E109" s="50"/>
      <c r="F109" s="50"/>
      <c r="G109" s="50"/>
      <c r="H109" s="50"/>
      <c r="I109" s="50"/>
      <c r="J109" s="50"/>
      <c r="K109" s="50"/>
      <c r="L109" s="42"/>
      <c r="S109" s="32"/>
      <c r="T109" s="32"/>
      <c r="U109" s="32"/>
      <c r="V109" s="32"/>
      <c r="W109" s="32"/>
      <c r="X109" s="32"/>
      <c r="Y109" s="32"/>
      <c r="Z109" s="32"/>
      <c r="AA109" s="32"/>
      <c r="AB109" s="32"/>
      <c r="AC109" s="32"/>
      <c r="AD109" s="32"/>
      <c r="AE109" s="32"/>
    </row>
    <row r="110" spans="1:31" s="2" customFormat="1" ht="25" customHeight="1">
      <c r="A110" s="32"/>
      <c r="B110" s="33"/>
      <c r="C110" s="21" t="s">
        <v>128</v>
      </c>
      <c r="D110" s="32"/>
      <c r="E110" s="32"/>
      <c r="F110" s="32"/>
      <c r="G110" s="32"/>
      <c r="H110" s="32"/>
      <c r="I110" s="32"/>
      <c r="J110" s="32"/>
      <c r="K110" s="32"/>
      <c r="L110" s="42"/>
      <c r="S110" s="32"/>
      <c r="T110" s="32"/>
      <c r="U110" s="32"/>
      <c r="V110" s="32"/>
      <c r="W110" s="32"/>
      <c r="X110" s="32"/>
      <c r="Y110" s="32"/>
      <c r="Z110" s="32"/>
      <c r="AA110" s="32"/>
      <c r="AB110" s="32"/>
      <c r="AC110" s="32"/>
      <c r="AD110" s="32"/>
      <c r="AE110" s="32"/>
    </row>
    <row r="111" spans="1:31" s="2" customFormat="1" ht="7" customHeight="1">
      <c r="A111" s="32"/>
      <c r="B111" s="33"/>
      <c r="C111" s="32"/>
      <c r="D111" s="32"/>
      <c r="E111" s="32"/>
      <c r="F111" s="32"/>
      <c r="G111" s="32"/>
      <c r="H111" s="32"/>
      <c r="I111" s="32"/>
      <c r="J111" s="32"/>
      <c r="K111" s="32"/>
      <c r="L111" s="42"/>
      <c r="S111" s="32"/>
      <c r="T111" s="32"/>
      <c r="U111" s="32"/>
      <c r="V111" s="32"/>
      <c r="W111" s="32"/>
      <c r="X111" s="32"/>
      <c r="Y111" s="32"/>
      <c r="Z111" s="32"/>
      <c r="AA111" s="32"/>
      <c r="AB111" s="32"/>
      <c r="AC111" s="32"/>
      <c r="AD111" s="32"/>
      <c r="AE111" s="32"/>
    </row>
    <row r="112" spans="1:31" s="2" customFormat="1" ht="12" customHeight="1">
      <c r="A112" s="32"/>
      <c r="B112" s="33"/>
      <c r="C112" s="27" t="s">
        <v>16</v>
      </c>
      <c r="D112" s="32"/>
      <c r="E112" s="32"/>
      <c r="F112" s="32"/>
      <c r="G112" s="32"/>
      <c r="H112" s="32"/>
      <c r="I112" s="32"/>
      <c r="J112" s="32"/>
      <c r="K112" s="32"/>
      <c r="L112" s="42"/>
      <c r="S112" s="32"/>
      <c r="T112" s="32"/>
      <c r="U112" s="32"/>
      <c r="V112" s="32"/>
      <c r="W112" s="32"/>
      <c r="X112" s="32"/>
      <c r="Y112" s="32"/>
      <c r="Z112" s="32"/>
      <c r="AA112" s="32"/>
      <c r="AB112" s="32"/>
      <c r="AC112" s="32"/>
      <c r="AD112" s="32"/>
      <c r="AE112" s="32"/>
    </row>
    <row r="113" spans="1:65" s="2" customFormat="1" ht="16.5" customHeight="1">
      <c r="A113" s="32"/>
      <c r="B113" s="33"/>
      <c r="C113" s="32"/>
      <c r="D113" s="32"/>
      <c r="E113" s="299" t="str">
        <f>E7</f>
        <v>KAPLE SV VÁCLAVA VONOKLASY Na Návsi, Vonoklasy</v>
      </c>
      <c r="F113" s="300"/>
      <c r="G113" s="300"/>
      <c r="H113" s="300"/>
      <c r="I113" s="32"/>
      <c r="J113" s="32"/>
      <c r="K113" s="32"/>
      <c r="L113" s="42"/>
      <c r="S113" s="32"/>
      <c r="T113" s="32"/>
      <c r="U113" s="32"/>
      <c r="V113" s="32"/>
      <c r="W113" s="32"/>
      <c r="X113" s="32"/>
      <c r="Y113" s="32"/>
      <c r="Z113" s="32"/>
      <c r="AA113" s="32"/>
      <c r="AB113" s="32"/>
      <c r="AC113" s="32"/>
      <c r="AD113" s="32"/>
      <c r="AE113" s="32"/>
    </row>
    <row r="114" spans="1:65" s="2" customFormat="1" ht="12" customHeight="1">
      <c r="A114" s="32"/>
      <c r="B114" s="33"/>
      <c r="C114" s="27" t="s">
        <v>106</v>
      </c>
      <c r="D114" s="32"/>
      <c r="E114" s="32"/>
      <c r="F114" s="32"/>
      <c r="G114" s="32"/>
      <c r="H114" s="32"/>
      <c r="I114" s="32"/>
      <c r="J114" s="32"/>
      <c r="K114" s="32"/>
      <c r="L114" s="42"/>
      <c r="S114" s="32"/>
      <c r="T114" s="32"/>
      <c r="U114" s="32"/>
      <c r="V114" s="32"/>
      <c r="W114" s="32"/>
      <c r="X114" s="32"/>
      <c r="Y114" s="32"/>
      <c r="Z114" s="32"/>
      <c r="AA114" s="32"/>
      <c r="AB114" s="32"/>
      <c r="AC114" s="32"/>
      <c r="AD114" s="32"/>
      <c r="AE114" s="32"/>
    </row>
    <row r="115" spans="1:65" s="2" customFormat="1" ht="16.5" customHeight="1">
      <c r="A115" s="32"/>
      <c r="B115" s="33"/>
      <c r="C115" s="32"/>
      <c r="D115" s="32"/>
      <c r="E115" s="281" t="str">
        <f>E9</f>
        <v>04 - Kamenické konstrukce</v>
      </c>
      <c r="F115" s="298"/>
      <c r="G115" s="298"/>
      <c r="H115" s="298"/>
      <c r="I115" s="32"/>
      <c r="J115" s="32"/>
      <c r="K115" s="32"/>
      <c r="L115" s="42"/>
      <c r="S115" s="32"/>
      <c r="T115" s="32"/>
      <c r="U115" s="32"/>
      <c r="V115" s="32"/>
      <c r="W115" s="32"/>
      <c r="X115" s="32"/>
      <c r="Y115" s="32"/>
      <c r="Z115" s="32"/>
      <c r="AA115" s="32"/>
      <c r="AB115" s="32"/>
      <c r="AC115" s="32"/>
      <c r="AD115" s="32"/>
      <c r="AE115" s="32"/>
    </row>
    <row r="116" spans="1:65" s="2" customFormat="1" ht="7" customHeight="1">
      <c r="A116" s="32"/>
      <c r="B116" s="33"/>
      <c r="C116" s="32"/>
      <c r="D116" s="32"/>
      <c r="E116" s="32"/>
      <c r="F116" s="32"/>
      <c r="G116" s="32"/>
      <c r="H116" s="32"/>
      <c r="I116" s="32"/>
      <c r="J116" s="32"/>
      <c r="K116" s="32"/>
      <c r="L116" s="42"/>
      <c r="S116" s="32"/>
      <c r="T116" s="32"/>
      <c r="U116" s="32"/>
      <c r="V116" s="32"/>
      <c r="W116" s="32"/>
      <c r="X116" s="32"/>
      <c r="Y116" s="32"/>
      <c r="Z116" s="32"/>
      <c r="AA116" s="32"/>
      <c r="AB116" s="32"/>
      <c r="AC116" s="32"/>
      <c r="AD116" s="32"/>
      <c r="AE116" s="32"/>
    </row>
    <row r="117" spans="1:65" s="2" customFormat="1" ht="12" customHeight="1">
      <c r="A117" s="32"/>
      <c r="B117" s="33"/>
      <c r="C117" s="27" t="s">
        <v>20</v>
      </c>
      <c r="D117" s="32"/>
      <c r="E117" s="32"/>
      <c r="F117" s="25" t="str">
        <f>F12</f>
        <v>Vonoklasy</v>
      </c>
      <c r="G117" s="32"/>
      <c r="H117" s="32"/>
      <c r="I117" s="27" t="s">
        <v>22</v>
      </c>
      <c r="J117" s="55" t="str">
        <f>IF(J12="","",J12)</f>
        <v>20. 8. 2025</v>
      </c>
      <c r="K117" s="32"/>
      <c r="L117" s="42"/>
      <c r="S117" s="32"/>
      <c r="T117" s="32"/>
      <c r="U117" s="32"/>
      <c r="V117" s="32"/>
      <c r="W117" s="32"/>
      <c r="X117" s="32"/>
      <c r="Y117" s="32"/>
      <c r="Z117" s="32"/>
      <c r="AA117" s="32"/>
      <c r="AB117" s="32"/>
      <c r="AC117" s="32"/>
      <c r="AD117" s="32"/>
      <c r="AE117" s="32"/>
    </row>
    <row r="118" spans="1:65" s="2" customFormat="1" ht="7" customHeight="1">
      <c r="A118" s="32"/>
      <c r="B118" s="33"/>
      <c r="C118" s="32"/>
      <c r="D118" s="32"/>
      <c r="E118" s="32"/>
      <c r="F118" s="32"/>
      <c r="G118" s="32"/>
      <c r="H118" s="32"/>
      <c r="I118" s="32"/>
      <c r="J118" s="32"/>
      <c r="K118" s="32"/>
      <c r="L118" s="42"/>
      <c r="S118" s="32"/>
      <c r="T118" s="32"/>
      <c r="U118" s="32"/>
      <c r="V118" s="32"/>
      <c r="W118" s="32"/>
      <c r="X118" s="32"/>
      <c r="Y118" s="32"/>
      <c r="Z118" s="32"/>
      <c r="AA118" s="32"/>
      <c r="AB118" s="32"/>
      <c r="AC118" s="32"/>
      <c r="AD118" s="32"/>
      <c r="AE118" s="32"/>
    </row>
    <row r="119" spans="1:65" s="2" customFormat="1" ht="25.75" customHeight="1">
      <c r="A119" s="32"/>
      <c r="B119" s="33"/>
      <c r="C119" s="27" t="s">
        <v>24</v>
      </c>
      <c r="D119" s="32"/>
      <c r="E119" s="32"/>
      <c r="F119" s="25" t="str">
        <f>E15</f>
        <v xml:space="preserve"> </v>
      </c>
      <c r="G119" s="32"/>
      <c r="H119" s="32"/>
      <c r="I119" s="27" t="s">
        <v>30</v>
      </c>
      <c r="J119" s="30" t="str">
        <f>E21</f>
        <v>Ing.arch.Ester Miluničová</v>
      </c>
      <c r="K119" s="32"/>
      <c r="L119" s="42"/>
      <c r="S119" s="32"/>
      <c r="T119" s="32"/>
      <c r="U119" s="32"/>
      <c r="V119" s="32"/>
      <c r="W119" s="32"/>
      <c r="X119" s="32"/>
      <c r="Y119" s="32"/>
      <c r="Z119" s="32"/>
      <c r="AA119" s="32"/>
      <c r="AB119" s="32"/>
      <c r="AC119" s="32"/>
      <c r="AD119" s="32"/>
      <c r="AE119" s="32"/>
    </row>
    <row r="120" spans="1:65" s="2" customFormat="1" ht="15.25" customHeight="1">
      <c r="A120" s="32"/>
      <c r="B120" s="33"/>
      <c r="C120" s="27" t="s">
        <v>28</v>
      </c>
      <c r="D120" s="32"/>
      <c r="E120" s="32"/>
      <c r="F120" s="25" t="str">
        <f>IF(E18="","",E18)</f>
        <v>Vyplň údaj</v>
      </c>
      <c r="G120" s="32"/>
      <c r="H120" s="32"/>
      <c r="I120" s="27" t="s">
        <v>33</v>
      </c>
      <c r="J120" s="30" t="str">
        <f>E24</f>
        <v>Hana Pejšová</v>
      </c>
      <c r="K120" s="32"/>
      <c r="L120" s="42"/>
      <c r="S120" s="32"/>
      <c r="T120" s="32"/>
      <c r="U120" s="32"/>
      <c r="V120" s="32"/>
      <c r="W120" s="32"/>
      <c r="X120" s="32"/>
      <c r="Y120" s="32"/>
      <c r="Z120" s="32"/>
      <c r="AA120" s="32"/>
      <c r="AB120" s="32"/>
      <c r="AC120" s="32"/>
      <c r="AD120" s="32"/>
      <c r="AE120" s="32"/>
    </row>
    <row r="121" spans="1:65" s="2" customFormat="1" ht="10.4" customHeight="1">
      <c r="A121" s="32"/>
      <c r="B121" s="33"/>
      <c r="C121" s="32"/>
      <c r="D121" s="32"/>
      <c r="E121" s="32"/>
      <c r="F121" s="32"/>
      <c r="G121" s="32"/>
      <c r="H121" s="32"/>
      <c r="I121" s="32"/>
      <c r="J121" s="32"/>
      <c r="K121" s="32"/>
      <c r="L121" s="42"/>
      <c r="S121" s="32"/>
      <c r="T121" s="32"/>
      <c r="U121" s="32"/>
      <c r="V121" s="32"/>
      <c r="W121" s="32"/>
      <c r="X121" s="32"/>
      <c r="Y121" s="32"/>
      <c r="Z121" s="32"/>
      <c r="AA121" s="32"/>
      <c r="AB121" s="32"/>
      <c r="AC121" s="32"/>
      <c r="AD121" s="32"/>
      <c r="AE121" s="32"/>
    </row>
    <row r="122" spans="1:65" s="11" customFormat="1" ht="29.25" customHeight="1">
      <c r="A122" s="116"/>
      <c r="B122" s="117"/>
      <c r="C122" s="118" t="s">
        <v>129</v>
      </c>
      <c r="D122" s="119" t="s">
        <v>61</v>
      </c>
      <c r="E122" s="119" t="s">
        <v>57</v>
      </c>
      <c r="F122" s="119" t="s">
        <v>58</v>
      </c>
      <c r="G122" s="119" t="s">
        <v>130</v>
      </c>
      <c r="H122" s="119" t="s">
        <v>131</v>
      </c>
      <c r="I122" s="119" t="s">
        <v>132</v>
      </c>
      <c r="J122" s="120" t="s">
        <v>110</v>
      </c>
      <c r="K122" s="121" t="s">
        <v>133</v>
      </c>
      <c r="L122" s="122"/>
      <c r="M122" s="62" t="s">
        <v>1</v>
      </c>
      <c r="N122" s="63" t="s">
        <v>40</v>
      </c>
      <c r="O122" s="63" t="s">
        <v>134</v>
      </c>
      <c r="P122" s="63" t="s">
        <v>135</v>
      </c>
      <c r="Q122" s="63" t="s">
        <v>136</v>
      </c>
      <c r="R122" s="63" t="s">
        <v>137</v>
      </c>
      <c r="S122" s="63" t="s">
        <v>138</v>
      </c>
      <c r="T122" s="64" t="s">
        <v>139</v>
      </c>
      <c r="U122" s="116"/>
      <c r="V122" s="116"/>
      <c r="W122" s="116"/>
      <c r="X122" s="116"/>
      <c r="Y122" s="116"/>
      <c r="Z122" s="116"/>
      <c r="AA122" s="116"/>
      <c r="AB122" s="116"/>
      <c r="AC122" s="116"/>
      <c r="AD122" s="116"/>
      <c r="AE122" s="116"/>
    </row>
    <row r="123" spans="1:65" s="2" customFormat="1" ht="22.9" customHeight="1">
      <c r="A123" s="32"/>
      <c r="B123" s="33"/>
      <c r="C123" s="69" t="s">
        <v>140</v>
      </c>
      <c r="D123" s="32"/>
      <c r="E123" s="32"/>
      <c r="F123" s="32"/>
      <c r="G123" s="32"/>
      <c r="H123" s="32"/>
      <c r="I123" s="32"/>
      <c r="J123" s="123">
        <f>BK123</f>
        <v>0</v>
      </c>
      <c r="K123" s="32"/>
      <c r="L123" s="33"/>
      <c r="M123" s="65"/>
      <c r="N123" s="56"/>
      <c r="O123" s="66"/>
      <c r="P123" s="124">
        <f>P124+P130</f>
        <v>0</v>
      </c>
      <c r="Q123" s="66"/>
      <c r="R123" s="124">
        <f>R124+R130</f>
        <v>1.6799999999999999E-2</v>
      </c>
      <c r="S123" s="66"/>
      <c r="T123" s="125">
        <f>T124+T130</f>
        <v>4.36E-2</v>
      </c>
      <c r="U123" s="32"/>
      <c r="V123" s="32"/>
      <c r="W123" s="32"/>
      <c r="X123" s="32"/>
      <c r="Y123" s="32"/>
      <c r="Z123" s="32"/>
      <c r="AA123" s="32"/>
      <c r="AB123" s="32"/>
      <c r="AC123" s="32"/>
      <c r="AD123" s="32"/>
      <c r="AE123" s="32"/>
      <c r="AT123" s="17" t="s">
        <v>75</v>
      </c>
      <c r="AU123" s="17" t="s">
        <v>112</v>
      </c>
      <c r="BK123" s="126">
        <f>BK124+BK130</f>
        <v>0</v>
      </c>
    </row>
    <row r="124" spans="1:65" s="12" customFormat="1" ht="25.9" customHeight="1">
      <c r="B124" s="127"/>
      <c r="D124" s="128" t="s">
        <v>75</v>
      </c>
      <c r="E124" s="129" t="s">
        <v>241</v>
      </c>
      <c r="F124" s="129" t="s">
        <v>633</v>
      </c>
      <c r="I124" s="130"/>
      <c r="J124" s="131">
        <f>BK124</f>
        <v>0</v>
      </c>
      <c r="L124" s="127"/>
      <c r="M124" s="132"/>
      <c r="N124" s="133"/>
      <c r="O124" s="133"/>
      <c r="P124" s="134">
        <f>P125</f>
        <v>0</v>
      </c>
      <c r="Q124" s="133"/>
      <c r="R124" s="134">
        <f>R125</f>
        <v>1.6799999999999999E-2</v>
      </c>
      <c r="S124" s="133"/>
      <c r="T124" s="135">
        <f>T125</f>
        <v>4.36E-2</v>
      </c>
      <c r="AR124" s="128" t="s">
        <v>86</v>
      </c>
      <c r="AT124" s="136" t="s">
        <v>75</v>
      </c>
      <c r="AU124" s="136" t="s">
        <v>76</v>
      </c>
      <c r="AY124" s="128" t="s">
        <v>143</v>
      </c>
      <c r="BK124" s="137">
        <f>BK125</f>
        <v>0</v>
      </c>
    </row>
    <row r="125" spans="1:65" s="12" customFormat="1" ht="22.9" customHeight="1">
      <c r="B125" s="127"/>
      <c r="D125" s="128" t="s">
        <v>75</v>
      </c>
      <c r="E125" s="138" t="s">
        <v>634</v>
      </c>
      <c r="F125" s="138" t="s">
        <v>635</v>
      </c>
      <c r="I125" s="130"/>
      <c r="J125" s="139">
        <f>BK125</f>
        <v>0</v>
      </c>
      <c r="L125" s="127"/>
      <c r="M125" s="132"/>
      <c r="N125" s="133"/>
      <c r="O125" s="133"/>
      <c r="P125" s="134">
        <f>SUM(P126:P129)</f>
        <v>0</v>
      </c>
      <c r="Q125" s="133"/>
      <c r="R125" s="134">
        <f>SUM(R126:R129)</f>
        <v>1.6799999999999999E-2</v>
      </c>
      <c r="S125" s="133"/>
      <c r="T125" s="135">
        <f>SUM(T126:T129)</f>
        <v>4.36E-2</v>
      </c>
      <c r="AR125" s="128" t="s">
        <v>86</v>
      </c>
      <c r="AT125" s="136" t="s">
        <v>75</v>
      </c>
      <c r="AU125" s="136" t="s">
        <v>84</v>
      </c>
      <c r="AY125" s="128" t="s">
        <v>143</v>
      </c>
      <c r="BK125" s="137">
        <f>SUM(BK126:BK129)</f>
        <v>0</v>
      </c>
    </row>
    <row r="126" spans="1:65" s="2" customFormat="1" ht="24.25" customHeight="1">
      <c r="A126" s="32"/>
      <c r="B126" s="140"/>
      <c r="C126" s="141" t="s">
        <v>84</v>
      </c>
      <c r="D126" s="141" t="s">
        <v>146</v>
      </c>
      <c r="E126" s="142" t="s">
        <v>636</v>
      </c>
      <c r="F126" s="143" t="s">
        <v>637</v>
      </c>
      <c r="G126" s="144" t="s">
        <v>200</v>
      </c>
      <c r="H126" s="145">
        <v>1</v>
      </c>
      <c r="I126" s="146"/>
      <c r="J126" s="147">
        <f>ROUND(I126*H126,2)</f>
        <v>0</v>
      </c>
      <c r="K126" s="148"/>
      <c r="L126" s="33"/>
      <c r="M126" s="149" t="s">
        <v>1</v>
      </c>
      <c r="N126" s="150" t="s">
        <v>41</v>
      </c>
      <c r="O126" s="58"/>
      <c r="P126" s="151">
        <f>O126*H126</f>
        <v>0</v>
      </c>
      <c r="Q126" s="151">
        <v>4.1999999999999997E-3</v>
      </c>
      <c r="R126" s="151">
        <f>Q126*H126</f>
        <v>4.1999999999999997E-3</v>
      </c>
      <c r="S126" s="151">
        <v>1.09E-2</v>
      </c>
      <c r="T126" s="152">
        <f>S126*H126</f>
        <v>1.09E-2</v>
      </c>
      <c r="U126" s="32"/>
      <c r="V126" s="32"/>
      <c r="W126" s="32"/>
      <c r="X126" s="32"/>
      <c r="Y126" s="32"/>
      <c r="Z126" s="32"/>
      <c r="AA126" s="32"/>
      <c r="AB126" s="32"/>
      <c r="AC126" s="32"/>
      <c r="AD126" s="32"/>
      <c r="AE126" s="32"/>
      <c r="AR126" s="153" t="s">
        <v>222</v>
      </c>
      <c r="AT126" s="153" t="s">
        <v>146</v>
      </c>
      <c r="AU126" s="153" t="s">
        <v>86</v>
      </c>
      <c r="AY126" s="17" t="s">
        <v>143</v>
      </c>
      <c r="BE126" s="154">
        <f>IF(N126="základní",J126,0)</f>
        <v>0</v>
      </c>
      <c r="BF126" s="154">
        <f>IF(N126="snížená",J126,0)</f>
        <v>0</v>
      </c>
      <c r="BG126" s="154">
        <f>IF(N126="zákl. přenesená",J126,0)</f>
        <v>0</v>
      </c>
      <c r="BH126" s="154">
        <f>IF(N126="sníž. přenesená",J126,0)</f>
        <v>0</v>
      </c>
      <c r="BI126" s="154">
        <f>IF(N126="nulová",J126,0)</f>
        <v>0</v>
      </c>
      <c r="BJ126" s="17" t="s">
        <v>84</v>
      </c>
      <c r="BK126" s="154">
        <f>ROUND(I126*H126,2)</f>
        <v>0</v>
      </c>
      <c r="BL126" s="17" t="s">
        <v>222</v>
      </c>
      <c r="BM126" s="153" t="s">
        <v>638</v>
      </c>
    </row>
    <row r="127" spans="1:65" s="2" customFormat="1" ht="16.5" customHeight="1">
      <c r="A127" s="32"/>
      <c r="B127" s="140"/>
      <c r="C127" s="141" t="s">
        <v>86</v>
      </c>
      <c r="D127" s="141" t="s">
        <v>146</v>
      </c>
      <c r="E127" s="142" t="s">
        <v>639</v>
      </c>
      <c r="F127" s="143" t="s">
        <v>640</v>
      </c>
      <c r="G127" s="144" t="s">
        <v>200</v>
      </c>
      <c r="H127" s="145">
        <v>1</v>
      </c>
      <c r="I127" s="146"/>
      <c r="J127" s="147">
        <f>ROUND(I127*H127,2)</f>
        <v>0</v>
      </c>
      <c r="K127" s="148"/>
      <c r="L127" s="33"/>
      <c r="M127" s="149" t="s">
        <v>1</v>
      </c>
      <c r="N127" s="150" t="s">
        <v>41</v>
      </c>
      <c r="O127" s="58"/>
      <c r="P127" s="151">
        <f>O127*H127</f>
        <v>0</v>
      </c>
      <c r="Q127" s="151">
        <v>4.1999999999999997E-3</v>
      </c>
      <c r="R127" s="151">
        <f>Q127*H127</f>
        <v>4.1999999999999997E-3</v>
      </c>
      <c r="S127" s="151">
        <v>1.09E-2</v>
      </c>
      <c r="T127" s="152">
        <f>S127*H127</f>
        <v>1.09E-2</v>
      </c>
      <c r="U127" s="32"/>
      <c r="V127" s="32"/>
      <c r="W127" s="32"/>
      <c r="X127" s="32"/>
      <c r="Y127" s="32"/>
      <c r="Z127" s="32"/>
      <c r="AA127" s="32"/>
      <c r="AB127" s="32"/>
      <c r="AC127" s="32"/>
      <c r="AD127" s="32"/>
      <c r="AE127" s="32"/>
      <c r="AR127" s="153" t="s">
        <v>222</v>
      </c>
      <c r="AT127" s="153" t="s">
        <v>146</v>
      </c>
      <c r="AU127" s="153" t="s">
        <v>86</v>
      </c>
      <c r="AY127" s="17" t="s">
        <v>143</v>
      </c>
      <c r="BE127" s="154">
        <f>IF(N127="základní",J127,0)</f>
        <v>0</v>
      </c>
      <c r="BF127" s="154">
        <f>IF(N127="snížená",J127,0)</f>
        <v>0</v>
      </c>
      <c r="BG127" s="154">
        <f>IF(N127="zákl. přenesená",J127,0)</f>
        <v>0</v>
      </c>
      <c r="BH127" s="154">
        <f>IF(N127="sníž. přenesená",J127,0)</f>
        <v>0</v>
      </c>
      <c r="BI127" s="154">
        <f>IF(N127="nulová",J127,0)</f>
        <v>0</v>
      </c>
      <c r="BJ127" s="17" t="s">
        <v>84</v>
      </c>
      <c r="BK127" s="154">
        <f>ROUND(I127*H127,2)</f>
        <v>0</v>
      </c>
      <c r="BL127" s="17" t="s">
        <v>222</v>
      </c>
      <c r="BM127" s="153" t="s">
        <v>641</v>
      </c>
    </row>
    <row r="128" spans="1:65" s="2" customFormat="1" ht="37.9" customHeight="1">
      <c r="A128" s="32"/>
      <c r="B128" s="140"/>
      <c r="C128" s="141" t="s">
        <v>161</v>
      </c>
      <c r="D128" s="141" t="s">
        <v>146</v>
      </c>
      <c r="E128" s="142" t="s">
        <v>642</v>
      </c>
      <c r="F128" s="143" t="s">
        <v>643</v>
      </c>
      <c r="G128" s="144" t="s">
        <v>200</v>
      </c>
      <c r="H128" s="145">
        <v>1</v>
      </c>
      <c r="I128" s="146"/>
      <c r="J128" s="147">
        <f>ROUND(I128*H128,2)</f>
        <v>0</v>
      </c>
      <c r="K128" s="148"/>
      <c r="L128" s="33"/>
      <c r="M128" s="149" t="s">
        <v>1</v>
      </c>
      <c r="N128" s="150" t="s">
        <v>41</v>
      </c>
      <c r="O128" s="58"/>
      <c r="P128" s="151">
        <f>O128*H128</f>
        <v>0</v>
      </c>
      <c r="Q128" s="151">
        <v>4.1999999999999997E-3</v>
      </c>
      <c r="R128" s="151">
        <f>Q128*H128</f>
        <v>4.1999999999999997E-3</v>
      </c>
      <c r="S128" s="151">
        <v>1.09E-2</v>
      </c>
      <c r="T128" s="152">
        <f>S128*H128</f>
        <v>1.09E-2</v>
      </c>
      <c r="U128" s="32"/>
      <c r="V128" s="32"/>
      <c r="W128" s="32"/>
      <c r="X128" s="32"/>
      <c r="Y128" s="32"/>
      <c r="Z128" s="32"/>
      <c r="AA128" s="32"/>
      <c r="AB128" s="32"/>
      <c r="AC128" s="32"/>
      <c r="AD128" s="32"/>
      <c r="AE128" s="32"/>
      <c r="AR128" s="153" t="s">
        <v>222</v>
      </c>
      <c r="AT128" s="153" t="s">
        <v>146</v>
      </c>
      <c r="AU128" s="153" t="s">
        <v>86</v>
      </c>
      <c r="AY128" s="17" t="s">
        <v>143</v>
      </c>
      <c r="BE128" s="154">
        <f>IF(N128="základní",J128,0)</f>
        <v>0</v>
      </c>
      <c r="BF128" s="154">
        <f>IF(N128="snížená",J128,0)</f>
        <v>0</v>
      </c>
      <c r="BG128" s="154">
        <f>IF(N128="zákl. přenesená",J128,0)</f>
        <v>0</v>
      </c>
      <c r="BH128" s="154">
        <f>IF(N128="sníž. přenesená",J128,0)</f>
        <v>0</v>
      </c>
      <c r="BI128" s="154">
        <f>IF(N128="nulová",J128,0)</f>
        <v>0</v>
      </c>
      <c r="BJ128" s="17" t="s">
        <v>84</v>
      </c>
      <c r="BK128" s="154">
        <f>ROUND(I128*H128,2)</f>
        <v>0</v>
      </c>
      <c r="BL128" s="17" t="s">
        <v>222</v>
      </c>
      <c r="BM128" s="153" t="s">
        <v>644</v>
      </c>
    </row>
    <row r="129" spans="1:65" s="2" customFormat="1" ht="37.9" customHeight="1">
      <c r="A129" s="32"/>
      <c r="B129" s="140"/>
      <c r="C129" s="141" t="s">
        <v>144</v>
      </c>
      <c r="D129" s="141" t="s">
        <v>146</v>
      </c>
      <c r="E129" s="142" t="s">
        <v>645</v>
      </c>
      <c r="F129" s="143" t="s">
        <v>646</v>
      </c>
      <c r="G129" s="144" t="s">
        <v>204</v>
      </c>
      <c r="H129" s="145">
        <v>1</v>
      </c>
      <c r="I129" s="146"/>
      <c r="J129" s="147">
        <f>ROUND(I129*H129,2)</f>
        <v>0</v>
      </c>
      <c r="K129" s="148"/>
      <c r="L129" s="33"/>
      <c r="M129" s="149" t="s">
        <v>1</v>
      </c>
      <c r="N129" s="150" t="s">
        <v>41</v>
      </c>
      <c r="O129" s="58"/>
      <c r="P129" s="151">
        <f>O129*H129</f>
        <v>0</v>
      </c>
      <c r="Q129" s="151">
        <v>4.1999999999999997E-3</v>
      </c>
      <c r="R129" s="151">
        <f>Q129*H129</f>
        <v>4.1999999999999997E-3</v>
      </c>
      <c r="S129" s="151">
        <v>1.09E-2</v>
      </c>
      <c r="T129" s="152">
        <f>S129*H129</f>
        <v>1.09E-2</v>
      </c>
      <c r="U129" s="32"/>
      <c r="V129" s="32"/>
      <c r="W129" s="32"/>
      <c r="X129" s="32"/>
      <c r="Y129" s="32"/>
      <c r="Z129" s="32"/>
      <c r="AA129" s="32"/>
      <c r="AB129" s="32"/>
      <c r="AC129" s="32"/>
      <c r="AD129" s="32"/>
      <c r="AE129" s="32"/>
      <c r="AR129" s="153" t="s">
        <v>222</v>
      </c>
      <c r="AT129" s="153" t="s">
        <v>146</v>
      </c>
      <c r="AU129" s="153" t="s">
        <v>86</v>
      </c>
      <c r="AY129" s="17" t="s">
        <v>143</v>
      </c>
      <c r="BE129" s="154">
        <f>IF(N129="základní",J129,0)</f>
        <v>0</v>
      </c>
      <c r="BF129" s="154">
        <f>IF(N129="snížená",J129,0)</f>
        <v>0</v>
      </c>
      <c r="BG129" s="154">
        <f>IF(N129="zákl. přenesená",J129,0)</f>
        <v>0</v>
      </c>
      <c r="BH129" s="154">
        <f>IF(N129="sníž. přenesená",J129,0)</f>
        <v>0</v>
      </c>
      <c r="BI129" s="154">
        <f>IF(N129="nulová",J129,0)</f>
        <v>0</v>
      </c>
      <c r="BJ129" s="17" t="s">
        <v>84</v>
      </c>
      <c r="BK129" s="154">
        <f>ROUND(I129*H129,2)</f>
        <v>0</v>
      </c>
      <c r="BL129" s="17" t="s">
        <v>222</v>
      </c>
      <c r="BM129" s="153" t="s">
        <v>647</v>
      </c>
    </row>
    <row r="130" spans="1:65" s="12" customFormat="1" ht="25.9" customHeight="1">
      <c r="B130" s="127"/>
      <c r="D130" s="128" t="s">
        <v>75</v>
      </c>
      <c r="E130" s="129" t="s">
        <v>472</v>
      </c>
      <c r="F130" s="129" t="s">
        <v>473</v>
      </c>
      <c r="I130" s="130"/>
      <c r="J130" s="131">
        <f>BK130</f>
        <v>0</v>
      </c>
      <c r="L130" s="127"/>
      <c r="M130" s="132"/>
      <c r="N130" s="133"/>
      <c r="O130" s="133"/>
      <c r="P130" s="134">
        <f>P131+P133+P135+P137</f>
        <v>0</v>
      </c>
      <c r="Q130" s="133"/>
      <c r="R130" s="134">
        <f>R131+R133+R135+R137</f>
        <v>0</v>
      </c>
      <c r="S130" s="133"/>
      <c r="T130" s="135">
        <f>T131+T133+T135+T137</f>
        <v>0</v>
      </c>
      <c r="AR130" s="128" t="s">
        <v>172</v>
      </c>
      <c r="AT130" s="136" t="s">
        <v>75</v>
      </c>
      <c r="AU130" s="136" t="s">
        <v>76</v>
      </c>
      <c r="AY130" s="128" t="s">
        <v>143</v>
      </c>
      <c r="BK130" s="137">
        <f>BK131+BK133+BK135+BK137</f>
        <v>0</v>
      </c>
    </row>
    <row r="131" spans="1:65" s="12" customFormat="1" ht="22.9" customHeight="1">
      <c r="B131" s="127"/>
      <c r="D131" s="128" t="s">
        <v>75</v>
      </c>
      <c r="E131" s="138" t="s">
        <v>474</v>
      </c>
      <c r="F131" s="138" t="s">
        <v>475</v>
      </c>
      <c r="I131" s="130"/>
      <c r="J131" s="139">
        <f>BK131</f>
        <v>0</v>
      </c>
      <c r="L131" s="127"/>
      <c r="M131" s="132"/>
      <c r="N131" s="133"/>
      <c r="O131" s="133"/>
      <c r="P131" s="134">
        <f>P132</f>
        <v>0</v>
      </c>
      <c r="Q131" s="133"/>
      <c r="R131" s="134">
        <f>R132</f>
        <v>0</v>
      </c>
      <c r="S131" s="133"/>
      <c r="T131" s="135">
        <f>T132</f>
        <v>0</v>
      </c>
      <c r="AR131" s="128" t="s">
        <v>172</v>
      </c>
      <c r="AT131" s="136" t="s">
        <v>75</v>
      </c>
      <c r="AU131" s="136" t="s">
        <v>84</v>
      </c>
      <c r="AY131" s="128" t="s">
        <v>143</v>
      </c>
      <c r="BK131" s="137">
        <f>BK132</f>
        <v>0</v>
      </c>
    </row>
    <row r="132" spans="1:65" s="2" customFormat="1" ht="16.5" customHeight="1">
      <c r="A132" s="32"/>
      <c r="B132" s="140"/>
      <c r="C132" s="141" t="s">
        <v>172</v>
      </c>
      <c r="D132" s="141" t="s">
        <v>146</v>
      </c>
      <c r="E132" s="142" t="s">
        <v>477</v>
      </c>
      <c r="F132" s="143" t="s">
        <v>475</v>
      </c>
      <c r="G132" s="144" t="s">
        <v>200</v>
      </c>
      <c r="H132" s="145">
        <v>1</v>
      </c>
      <c r="I132" s="146"/>
      <c r="J132" s="147">
        <f>ROUND(I132*H132,2)</f>
        <v>0</v>
      </c>
      <c r="K132" s="148"/>
      <c r="L132" s="33"/>
      <c r="M132" s="149" t="s">
        <v>1</v>
      </c>
      <c r="N132" s="150" t="s">
        <v>41</v>
      </c>
      <c r="O132" s="58"/>
      <c r="P132" s="151">
        <f>O132*H132</f>
        <v>0</v>
      </c>
      <c r="Q132" s="151">
        <v>0</v>
      </c>
      <c r="R132" s="151">
        <f>Q132*H132</f>
        <v>0</v>
      </c>
      <c r="S132" s="151">
        <v>0</v>
      </c>
      <c r="T132" s="152">
        <f>S132*H132</f>
        <v>0</v>
      </c>
      <c r="U132" s="32"/>
      <c r="V132" s="32"/>
      <c r="W132" s="32"/>
      <c r="X132" s="32"/>
      <c r="Y132" s="32"/>
      <c r="Z132" s="32"/>
      <c r="AA132" s="32"/>
      <c r="AB132" s="32"/>
      <c r="AC132" s="32"/>
      <c r="AD132" s="32"/>
      <c r="AE132" s="32"/>
      <c r="AR132" s="153" t="s">
        <v>478</v>
      </c>
      <c r="AT132" s="153" t="s">
        <v>146</v>
      </c>
      <c r="AU132" s="153" t="s">
        <v>86</v>
      </c>
      <c r="AY132" s="17" t="s">
        <v>143</v>
      </c>
      <c r="BE132" s="154">
        <f>IF(N132="základní",J132,0)</f>
        <v>0</v>
      </c>
      <c r="BF132" s="154">
        <f>IF(N132="snížená",J132,0)</f>
        <v>0</v>
      </c>
      <c r="BG132" s="154">
        <f>IF(N132="zákl. přenesená",J132,0)</f>
        <v>0</v>
      </c>
      <c r="BH132" s="154">
        <f>IF(N132="sníž. přenesená",J132,0)</f>
        <v>0</v>
      </c>
      <c r="BI132" s="154">
        <f>IF(N132="nulová",J132,0)</f>
        <v>0</v>
      </c>
      <c r="BJ132" s="17" t="s">
        <v>84</v>
      </c>
      <c r="BK132" s="154">
        <f>ROUND(I132*H132,2)</f>
        <v>0</v>
      </c>
      <c r="BL132" s="17" t="s">
        <v>478</v>
      </c>
      <c r="BM132" s="153" t="s">
        <v>648</v>
      </c>
    </row>
    <row r="133" spans="1:65" s="12" customFormat="1" ht="22.9" customHeight="1">
      <c r="B133" s="127"/>
      <c r="D133" s="128" t="s">
        <v>75</v>
      </c>
      <c r="E133" s="138" t="s">
        <v>480</v>
      </c>
      <c r="F133" s="138" t="s">
        <v>481</v>
      </c>
      <c r="I133" s="130"/>
      <c r="J133" s="139">
        <f>BK133</f>
        <v>0</v>
      </c>
      <c r="L133" s="127"/>
      <c r="M133" s="132"/>
      <c r="N133" s="133"/>
      <c r="O133" s="133"/>
      <c r="P133" s="134">
        <f>P134</f>
        <v>0</v>
      </c>
      <c r="Q133" s="133"/>
      <c r="R133" s="134">
        <f>R134</f>
        <v>0</v>
      </c>
      <c r="S133" s="133"/>
      <c r="T133" s="135">
        <f>T134</f>
        <v>0</v>
      </c>
      <c r="AR133" s="128" t="s">
        <v>172</v>
      </c>
      <c r="AT133" s="136" t="s">
        <v>75</v>
      </c>
      <c r="AU133" s="136" t="s">
        <v>84</v>
      </c>
      <c r="AY133" s="128" t="s">
        <v>143</v>
      </c>
      <c r="BK133" s="137">
        <f>BK134</f>
        <v>0</v>
      </c>
    </row>
    <row r="134" spans="1:65" s="2" customFormat="1" ht="16.5" customHeight="1">
      <c r="A134" s="32"/>
      <c r="B134" s="140"/>
      <c r="C134" s="141" t="s">
        <v>177</v>
      </c>
      <c r="D134" s="141" t="s">
        <v>146</v>
      </c>
      <c r="E134" s="142" t="s">
        <v>483</v>
      </c>
      <c r="F134" s="143" t="s">
        <v>484</v>
      </c>
      <c r="G134" s="144" t="s">
        <v>200</v>
      </c>
      <c r="H134" s="145">
        <v>1</v>
      </c>
      <c r="I134" s="146"/>
      <c r="J134" s="147">
        <f>ROUND(I134*H134,2)</f>
        <v>0</v>
      </c>
      <c r="K134" s="148"/>
      <c r="L134" s="33"/>
      <c r="M134" s="149" t="s">
        <v>1</v>
      </c>
      <c r="N134" s="150" t="s">
        <v>41</v>
      </c>
      <c r="O134" s="58"/>
      <c r="P134" s="151">
        <f>O134*H134</f>
        <v>0</v>
      </c>
      <c r="Q134" s="151">
        <v>0</v>
      </c>
      <c r="R134" s="151">
        <f>Q134*H134</f>
        <v>0</v>
      </c>
      <c r="S134" s="151">
        <v>0</v>
      </c>
      <c r="T134" s="152">
        <f>S134*H134</f>
        <v>0</v>
      </c>
      <c r="U134" s="32"/>
      <c r="V134" s="32"/>
      <c r="W134" s="32"/>
      <c r="X134" s="32"/>
      <c r="Y134" s="32"/>
      <c r="Z134" s="32"/>
      <c r="AA134" s="32"/>
      <c r="AB134" s="32"/>
      <c r="AC134" s="32"/>
      <c r="AD134" s="32"/>
      <c r="AE134" s="32"/>
      <c r="AR134" s="153" t="s">
        <v>478</v>
      </c>
      <c r="AT134" s="153" t="s">
        <v>146</v>
      </c>
      <c r="AU134" s="153" t="s">
        <v>86</v>
      </c>
      <c r="AY134" s="17" t="s">
        <v>143</v>
      </c>
      <c r="BE134" s="154">
        <f>IF(N134="základní",J134,0)</f>
        <v>0</v>
      </c>
      <c r="BF134" s="154">
        <f>IF(N134="snížená",J134,0)</f>
        <v>0</v>
      </c>
      <c r="BG134" s="154">
        <f>IF(N134="zákl. přenesená",J134,0)</f>
        <v>0</v>
      </c>
      <c r="BH134" s="154">
        <f>IF(N134="sníž. přenesená",J134,0)</f>
        <v>0</v>
      </c>
      <c r="BI134" s="154">
        <f>IF(N134="nulová",J134,0)</f>
        <v>0</v>
      </c>
      <c r="BJ134" s="17" t="s">
        <v>84</v>
      </c>
      <c r="BK134" s="154">
        <f>ROUND(I134*H134,2)</f>
        <v>0</v>
      </c>
      <c r="BL134" s="17" t="s">
        <v>478</v>
      </c>
      <c r="BM134" s="153" t="s">
        <v>649</v>
      </c>
    </row>
    <row r="135" spans="1:65" s="12" customFormat="1" ht="22.9" customHeight="1">
      <c r="B135" s="127"/>
      <c r="D135" s="128" t="s">
        <v>75</v>
      </c>
      <c r="E135" s="138" t="s">
        <v>486</v>
      </c>
      <c r="F135" s="138" t="s">
        <v>487</v>
      </c>
      <c r="I135" s="130"/>
      <c r="J135" s="139">
        <f>BK135</f>
        <v>0</v>
      </c>
      <c r="L135" s="127"/>
      <c r="M135" s="132"/>
      <c r="N135" s="133"/>
      <c r="O135" s="133"/>
      <c r="P135" s="134">
        <f>P136</f>
        <v>0</v>
      </c>
      <c r="Q135" s="133"/>
      <c r="R135" s="134">
        <f>R136</f>
        <v>0</v>
      </c>
      <c r="S135" s="133"/>
      <c r="T135" s="135">
        <f>T136</f>
        <v>0</v>
      </c>
      <c r="AR135" s="128" t="s">
        <v>172</v>
      </c>
      <c r="AT135" s="136" t="s">
        <v>75</v>
      </c>
      <c r="AU135" s="136" t="s">
        <v>84</v>
      </c>
      <c r="AY135" s="128" t="s">
        <v>143</v>
      </c>
      <c r="BK135" s="137">
        <f>BK136</f>
        <v>0</v>
      </c>
    </row>
    <row r="136" spans="1:65" s="2" customFormat="1" ht="16.5" customHeight="1">
      <c r="A136" s="32"/>
      <c r="B136" s="140"/>
      <c r="C136" s="141" t="s">
        <v>182</v>
      </c>
      <c r="D136" s="141" t="s">
        <v>146</v>
      </c>
      <c r="E136" s="142" t="s">
        <v>489</v>
      </c>
      <c r="F136" s="143" t="s">
        <v>487</v>
      </c>
      <c r="G136" s="144" t="s">
        <v>200</v>
      </c>
      <c r="H136" s="145">
        <v>1</v>
      </c>
      <c r="I136" s="146"/>
      <c r="J136" s="147">
        <f>ROUND(I136*H136,2)</f>
        <v>0</v>
      </c>
      <c r="K136" s="148"/>
      <c r="L136" s="33"/>
      <c r="M136" s="149" t="s">
        <v>1</v>
      </c>
      <c r="N136" s="150" t="s">
        <v>41</v>
      </c>
      <c r="O136" s="58"/>
      <c r="P136" s="151">
        <f>O136*H136</f>
        <v>0</v>
      </c>
      <c r="Q136" s="151">
        <v>0</v>
      </c>
      <c r="R136" s="151">
        <f>Q136*H136</f>
        <v>0</v>
      </c>
      <c r="S136" s="151">
        <v>0</v>
      </c>
      <c r="T136" s="152">
        <f>S136*H136</f>
        <v>0</v>
      </c>
      <c r="U136" s="32"/>
      <c r="V136" s="32"/>
      <c r="W136" s="32"/>
      <c r="X136" s="32"/>
      <c r="Y136" s="32"/>
      <c r="Z136" s="32"/>
      <c r="AA136" s="32"/>
      <c r="AB136" s="32"/>
      <c r="AC136" s="32"/>
      <c r="AD136" s="32"/>
      <c r="AE136" s="32"/>
      <c r="AR136" s="153" t="s">
        <v>478</v>
      </c>
      <c r="AT136" s="153" t="s">
        <v>146</v>
      </c>
      <c r="AU136" s="153" t="s">
        <v>86</v>
      </c>
      <c r="AY136" s="17" t="s">
        <v>143</v>
      </c>
      <c r="BE136" s="154">
        <f>IF(N136="základní",J136,0)</f>
        <v>0</v>
      </c>
      <c r="BF136" s="154">
        <f>IF(N136="snížená",J136,0)</f>
        <v>0</v>
      </c>
      <c r="BG136" s="154">
        <f>IF(N136="zákl. přenesená",J136,0)</f>
        <v>0</v>
      </c>
      <c r="BH136" s="154">
        <f>IF(N136="sníž. přenesená",J136,0)</f>
        <v>0</v>
      </c>
      <c r="BI136" s="154">
        <f>IF(N136="nulová",J136,0)</f>
        <v>0</v>
      </c>
      <c r="BJ136" s="17" t="s">
        <v>84</v>
      </c>
      <c r="BK136" s="154">
        <f>ROUND(I136*H136,2)</f>
        <v>0</v>
      </c>
      <c r="BL136" s="17" t="s">
        <v>478</v>
      </c>
      <c r="BM136" s="153" t="s">
        <v>650</v>
      </c>
    </row>
    <row r="137" spans="1:65" s="12" customFormat="1" ht="22.9" customHeight="1">
      <c r="B137" s="127"/>
      <c r="D137" s="128" t="s">
        <v>75</v>
      </c>
      <c r="E137" s="138" t="s">
        <v>491</v>
      </c>
      <c r="F137" s="138" t="s">
        <v>492</v>
      </c>
      <c r="I137" s="130"/>
      <c r="J137" s="139">
        <f>BK137</f>
        <v>0</v>
      </c>
      <c r="L137" s="127"/>
      <c r="M137" s="132"/>
      <c r="N137" s="133"/>
      <c r="O137" s="133"/>
      <c r="P137" s="134">
        <f>P138</f>
        <v>0</v>
      </c>
      <c r="Q137" s="133"/>
      <c r="R137" s="134">
        <f>R138</f>
        <v>0</v>
      </c>
      <c r="S137" s="133"/>
      <c r="T137" s="135">
        <f>T138</f>
        <v>0</v>
      </c>
      <c r="AR137" s="128" t="s">
        <v>172</v>
      </c>
      <c r="AT137" s="136" t="s">
        <v>75</v>
      </c>
      <c r="AU137" s="136" t="s">
        <v>84</v>
      </c>
      <c r="AY137" s="128" t="s">
        <v>143</v>
      </c>
      <c r="BK137" s="137">
        <f>BK138</f>
        <v>0</v>
      </c>
    </row>
    <row r="138" spans="1:65" s="2" customFormat="1" ht="16.5" customHeight="1">
      <c r="A138" s="32"/>
      <c r="B138" s="140"/>
      <c r="C138" s="141" t="s">
        <v>186</v>
      </c>
      <c r="D138" s="141" t="s">
        <v>146</v>
      </c>
      <c r="E138" s="142" t="s">
        <v>494</v>
      </c>
      <c r="F138" s="143" t="s">
        <v>492</v>
      </c>
      <c r="G138" s="144" t="s">
        <v>200</v>
      </c>
      <c r="H138" s="145">
        <v>1</v>
      </c>
      <c r="I138" s="146"/>
      <c r="J138" s="147">
        <f>ROUND(I138*H138,2)</f>
        <v>0</v>
      </c>
      <c r="K138" s="148"/>
      <c r="L138" s="33"/>
      <c r="M138" s="191" t="s">
        <v>1</v>
      </c>
      <c r="N138" s="192" t="s">
        <v>41</v>
      </c>
      <c r="O138" s="193"/>
      <c r="P138" s="194">
        <f>O138*H138</f>
        <v>0</v>
      </c>
      <c r="Q138" s="194">
        <v>0</v>
      </c>
      <c r="R138" s="194">
        <f>Q138*H138</f>
        <v>0</v>
      </c>
      <c r="S138" s="194">
        <v>0</v>
      </c>
      <c r="T138" s="195">
        <f>S138*H138</f>
        <v>0</v>
      </c>
      <c r="U138" s="32"/>
      <c r="V138" s="32"/>
      <c r="W138" s="32"/>
      <c r="X138" s="32"/>
      <c r="Y138" s="32"/>
      <c r="Z138" s="32"/>
      <c r="AA138" s="32"/>
      <c r="AB138" s="32"/>
      <c r="AC138" s="32"/>
      <c r="AD138" s="32"/>
      <c r="AE138" s="32"/>
      <c r="AR138" s="153" t="s">
        <v>478</v>
      </c>
      <c r="AT138" s="153" t="s">
        <v>146</v>
      </c>
      <c r="AU138" s="153" t="s">
        <v>86</v>
      </c>
      <c r="AY138" s="17" t="s">
        <v>143</v>
      </c>
      <c r="BE138" s="154">
        <f>IF(N138="základní",J138,0)</f>
        <v>0</v>
      </c>
      <c r="BF138" s="154">
        <f>IF(N138="snížená",J138,0)</f>
        <v>0</v>
      </c>
      <c r="BG138" s="154">
        <f>IF(N138="zákl. přenesená",J138,0)</f>
        <v>0</v>
      </c>
      <c r="BH138" s="154">
        <f>IF(N138="sníž. přenesená",J138,0)</f>
        <v>0</v>
      </c>
      <c r="BI138" s="154">
        <f>IF(N138="nulová",J138,0)</f>
        <v>0</v>
      </c>
      <c r="BJ138" s="17" t="s">
        <v>84</v>
      </c>
      <c r="BK138" s="154">
        <f>ROUND(I138*H138,2)</f>
        <v>0</v>
      </c>
      <c r="BL138" s="17" t="s">
        <v>478</v>
      </c>
      <c r="BM138" s="153" t="s">
        <v>651</v>
      </c>
    </row>
    <row r="139" spans="1:65" s="2" customFormat="1" ht="7" customHeight="1">
      <c r="A139" s="32"/>
      <c r="B139" s="47"/>
      <c r="C139" s="48"/>
      <c r="D139" s="48"/>
      <c r="E139" s="48"/>
      <c r="F139" s="48"/>
      <c r="G139" s="48"/>
      <c r="H139" s="48"/>
      <c r="I139" s="48"/>
      <c r="J139" s="48"/>
      <c r="K139" s="48"/>
      <c r="L139" s="33"/>
      <c r="M139" s="32"/>
      <c r="O139" s="32"/>
      <c r="P139" s="32"/>
      <c r="Q139" s="32"/>
      <c r="R139" s="32"/>
      <c r="S139" s="32"/>
      <c r="T139" s="32"/>
      <c r="U139" s="32"/>
      <c r="V139" s="32"/>
      <c r="W139" s="32"/>
      <c r="X139" s="32"/>
      <c r="Y139" s="32"/>
      <c r="Z139" s="32"/>
      <c r="AA139" s="32"/>
      <c r="AB139" s="32"/>
      <c r="AC139" s="32"/>
      <c r="AD139" s="32"/>
      <c r="AE139" s="32"/>
    </row>
  </sheetData>
  <autoFilter ref="C122:K138"/>
  <mergeCells count="9">
    <mergeCell ref="E87:H87"/>
    <mergeCell ref="E113:H113"/>
    <mergeCell ref="E115:H115"/>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
  <sheetViews>
    <sheetView showGridLines="0" showRuler="0" showWhiteSpace="0" topLeftCell="A4" zoomScale="80" zoomScaleNormal="80" zoomScaleSheetLayoutView="96" zoomScalePageLayoutView="90" workbookViewId="0">
      <selection activeCell="AC4" sqref="AC4"/>
    </sheetView>
  </sheetViews>
  <sheetFormatPr defaultRowHeight="14.5"/>
  <cols>
    <col min="1" max="1" width="16.33203125" style="198" customWidth="1"/>
    <col min="2" max="2" width="55.109375" style="198" customWidth="1"/>
    <col min="3" max="3" width="5.77734375" style="198" customWidth="1"/>
    <col min="4" max="4" width="7.109375" style="198" customWidth="1"/>
    <col min="5" max="5" width="6.109375" style="198" customWidth="1"/>
    <col min="6" max="7" width="10.44140625" style="198" customWidth="1"/>
    <col min="8" max="8" width="68.109375" style="198" customWidth="1"/>
    <col min="9" max="9" width="1.6640625" style="198" customWidth="1"/>
    <col min="10" max="10" width="5.77734375" style="198" customWidth="1"/>
    <col min="11" max="11" width="8.33203125" style="198" customWidth="1"/>
    <col min="12" max="12" width="10.44140625" style="198" customWidth="1"/>
    <col min="13" max="13" width="9.33203125" style="198"/>
    <col min="14" max="14" width="15.109375" style="198" bestFit="1" customWidth="1"/>
    <col min="15" max="256" width="9.33203125" style="198"/>
    <col min="257" max="257" width="16.33203125" style="198" customWidth="1"/>
    <col min="258" max="258" width="41.44140625" style="198" customWidth="1"/>
    <col min="259" max="259" width="5.77734375" style="198" customWidth="1"/>
    <col min="260" max="260" width="7.109375" style="198" customWidth="1"/>
    <col min="261" max="261" width="6.109375" style="198" customWidth="1"/>
    <col min="262" max="262" width="11.6640625" style="198" customWidth="1"/>
    <col min="263" max="263" width="16" style="198" customWidth="1"/>
    <col min="264" max="264" width="65.6640625" style="198" customWidth="1"/>
    <col min="265" max="265" width="1.6640625" style="198" customWidth="1"/>
    <col min="266" max="266" width="5.77734375" style="198" customWidth="1"/>
    <col min="267" max="267" width="9.6640625" style="198" customWidth="1"/>
    <col min="268" max="268" width="15.44140625" style="198" customWidth="1"/>
    <col min="269" max="269" width="9.33203125" style="198"/>
    <col min="270" max="270" width="15.109375" style="198" bestFit="1" customWidth="1"/>
    <col min="271" max="512" width="9.33203125" style="198"/>
    <col min="513" max="513" width="16.33203125" style="198" customWidth="1"/>
    <col min="514" max="514" width="41.44140625" style="198" customWidth="1"/>
    <col min="515" max="515" width="5.77734375" style="198" customWidth="1"/>
    <col min="516" max="516" width="7.109375" style="198" customWidth="1"/>
    <col min="517" max="517" width="6.109375" style="198" customWidth="1"/>
    <col min="518" max="518" width="11.6640625" style="198" customWidth="1"/>
    <col min="519" max="519" width="16" style="198" customWidth="1"/>
    <col min="520" max="520" width="65.6640625" style="198" customWidth="1"/>
    <col min="521" max="521" width="1.6640625" style="198" customWidth="1"/>
    <col min="522" max="522" width="5.77734375" style="198" customWidth="1"/>
    <col min="523" max="523" width="9.6640625" style="198" customWidth="1"/>
    <col min="524" max="524" width="15.44140625" style="198" customWidth="1"/>
    <col min="525" max="525" width="9.33203125" style="198"/>
    <col min="526" max="526" width="15.109375" style="198" bestFit="1" customWidth="1"/>
    <col min="527" max="768" width="9.33203125" style="198"/>
    <col min="769" max="769" width="16.33203125" style="198" customWidth="1"/>
    <col min="770" max="770" width="41.44140625" style="198" customWidth="1"/>
    <col min="771" max="771" width="5.77734375" style="198" customWidth="1"/>
    <col min="772" max="772" width="7.109375" style="198" customWidth="1"/>
    <col min="773" max="773" width="6.109375" style="198" customWidth="1"/>
    <col min="774" max="774" width="11.6640625" style="198" customWidth="1"/>
    <col min="775" max="775" width="16" style="198" customWidth="1"/>
    <col min="776" max="776" width="65.6640625" style="198" customWidth="1"/>
    <col min="777" max="777" width="1.6640625" style="198" customWidth="1"/>
    <col min="778" max="778" width="5.77734375" style="198" customWidth="1"/>
    <col min="779" max="779" width="9.6640625" style="198" customWidth="1"/>
    <col min="780" max="780" width="15.44140625" style="198" customWidth="1"/>
    <col min="781" max="781" width="9.33203125" style="198"/>
    <col min="782" max="782" width="15.109375" style="198" bestFit="1" customWidth="1"/>
    <col min="783" max="1024" width="9.33203125" style="198"/>
    <col min="1025" max="1025" width="16.33203125" style="198" customWidth="1"/>
    <col min="1026" max="1026" width="41.44140625" style="198" customWidth="1"/>
    <col min="1027" max="1027" width="5.77734375" style="198" customWidth="1"/>
    <col min="1028" max="1028" width="7.109375" style="198" customWidth="1"/>
    <col min="1029" max="1029" width="6.109375" style="198" customWidth="1"/>
    <col min="1030" max="1030" width="11.6640625" style="198" customWidth="1"/>
    <col min="1031" max="1031" width="16" style="198" customWidth="1"/>
    <col min="1032" max="1032" width="65.6640625" style="198" customWidth="1"/>
    <col min="1033" max="1033" width="1.6640625" style="198" customWidth="1"/>
    <col min="1034" max="1034" width="5.77734375" style="198" customWidth="1"/>
    <col min="1035" max="1035" width="9.6640625" style="198" customWidth="1"/>
    <col min="1036" max="1036" width="15.44140625" style="198" customWidth="1"/>
    <col min="1037" max="1037" width="9.33203125" style="198"/>
    <col min="1038" max="1038" width="15.109375" style="198" bestFit="1" customWidth="1"/>
    <col min="1039" max="1280" width="9.33203125" style="198"/>
    <col min="1281" max="1281" width="16.33203125" style="198" customWidth="1"/>
    <col min="1282" max="1282" width="41.44140625" style="198" customWidth="1"/>
    <col min="1283" max="1283" width="5.77734375" style="198" customWidth="1"/>
    <col min="1284" max="1284" width="7.109375" style="198" customWidth="1"/>
    <col min="1285" max="1285" width="6.109375" style="198" customWidth="1"/>
    <col min="1286" max="1286" width="11.6640625" style="198" customWidth="1"/>
    <col min="1287" max="1287" width="16" style="198" customWidth="1"/>
    <col min="1288" max="1288" width="65.6640625" style="198" customWidth="1"/>
    <col min="1289" max="1289" width="1.6640625" style="198" customWidth="1"/>
    <col min="1290" max="1290" width="5.77734375" style="198" customWidth="1"/>
    <col min="1291" max="1291" width="9.6640625" style="198" customWidth="1"/>
    <col min="1292" max="1292" width="15.44140625" style="198" customWidth="1"/>
    <col min="1293" max="1293" width="9.33203125" style="198"/>
    <col min="1294" max="1294" width="15.109375" style="198" bestFit="1" customWidth="1"/>
    <col min="1295" max="1536" width="9.33203125" style="198"/>
    <col min="1537" max="1537" width="16.33203125" style="198" customWidth="1"/>
    <col min="1538" max="1538" width="41.44140625" style="198" customWidth="1"/>
    <col min="1539" max="1539" width="5.77734375" style="198" customWidth="1"/>
    <col min="1540" max="1540" width="7.109375" style="198" customWidth="1"/>
    <col min="1541" max="1541" width="6.109375" style="198" customWidth="1"/>
    <col min="1542" max="1542" width="11.6640625" style="198" customWidth="1"/>
    <col min="1543" max="1543" width="16" style="198" customWidth="1"/>
    <col min="1544" max="1544" width="65.6640625" style="198" customWidth="1"/>
    <col min="1545" max="1545" width="1.6640625" style="198" customWidth="1"/>
    <col min="1546" max="1546" width="5.77734375" style="198" customWidth="1"/>
    <col min="1547" max="1547" width="9.6640625" style="198" customWidth="1"/>
    <col min="1548" max="1548" width="15.44140625" style="198" customWidth="1"/>
    <col min="1549" max="1549" width="9.33203125" style="198"/>
    <col min="1550" max="1550" width="15.109375" style="198" bestFit="1" customWidth="1"/>
    <col min="1551" max="1792" width="9.33203125" style="198"/>
    <col min="1793" max="1793" width="16.33203125" style="198" customWidth="1"/>
    <col min="1794" max="1794" width="41.44140625" style="198" customWidth="1"/>
    <col min="1795" max="1795" width="5.77734375" style="198" customWidth="1"/>
    <col min="1796" max="1796" width="7.109375" style="198" customWidth="1"/>
    <col min="1797" max="1797" width="6.109375" style="198" customWidth="1"/>
    <col min="1798" max="1798" width="11.6640625" style="198" customWidth="1"/>
    <col min="1799" max="1799" width="16" style="198" customWidth="1"/>
    <col min="1800" max="1800" width="65.6640625" style="198" customWidth="1"/>
    <col min="1801" max="1801" width="1.6640625" style="198" customWidth="1"/>
    <col min="1802" max="1802" width="5.77734375" style="198" customWidth="1"/>
    <col min="1803" max="1803" width="9.6640625" style="198" customWidth="1"/>
    <col min="1804" max="1804" width="15.44140625" style="198" customWidth="1"/>
    <col min="1805" max="1805" width="9.33203125" style="198"/>
    <col min="1806" max="1806" width="15.109375" style="198" bestFit="1" customWidth="1"/>
    <col min="1807" max="2048" width="9.33203125" style="198"/>
    <col min="2049" max="2049" width="16.33203125" style="198" customWidth="1"/>
    <col min="2050" max="2050" width="41.44140625" style="198" customWidth="1"/>
    <col min="2051" max="2051" width="5.77734375" style="198" customWidth="1"/>
    <col min="2052" max="2052" width="7.109375" style="198" customWidth="1"/>
    <col min="2053" max="2053" width="6.109375" style="198" customWidth="1"/>
    <col min="2054" max="2054" width="11.6640625" style="198" customWidth="1"/>
    <col min="2055" max="2055" width="16" style="198" customWidth="1"/>
    <col min="2056" max="2056" width="65.6640625" style="198" customWidth="1"/>
    <col min="2057" max="2057" width="1.6640625" style="198" customWidth="1"/>
    <col min="2058" max="2058" width="5.77734375" style="198" customWidth="1"/>
    <col min="2059" max="2059" width="9.6640625" style="198" customWidth="1"/>
    <col min="2060" max="2060" width="15.44140625" style="198" customWidth="1"/>
    <col min="2061" max="2061" width="9.33203125" style="198"/>
    <col min="2062" max="2062" width="15.109375" style="198" bestFit="1" customWidth="1"/>
    <col min="2063" max="2304" width="9.33203125" style="198"/>
    <col min="2305" max="2305" width="16.33203125" style="198" customWidth="1"/>
    <col min="2306" max="2306" width="41.44140625" style="198" customWidth="1"/>
    <col min="2307" max="2307" width="5.77734375" style="198" customWidth="1"/>
    <col min="2308" max="2308" width="7.109375" style="198" customWidth="1"/>
    <col min="2309" max="2309" width="6.109375" style="198" customWidth="1"/>
    <col min="2310" max="2310" width="11.6640625" style="198" customWidth="1"/>
    <col min="2311" max="2311" width="16" style="198" customWidth="1"/>
    <col min="2312" max="2312" width="65.6640625" style="198" customWidth="1"/>
    <col min="2313" max="2313" width="1.6640625" style="198" customWidth="1"/>
    <col min="2314" max="2314" width="5.77734375" style="198" customWidth="1"/>
    <col min="2315" max="2315" width="9.6640625" style="198" customWidth="1"/>
    <col min="2316" max="2316" width="15.44140625" style="198" customWidth="1"/>
    <col min="2317" max="2317" width="9.33203125" style="198"/>
    <col min="2318" max="2318" width="15.109375" style="198" bestFit="1" customWidth="1"/>
    <col min="2319" max="2560" width="9.33203125" style="198"/>
    <col min="2561" max="2561" width="16.33203125" style="198" customWidth="1"/>
    <col min="2562" max="2562" width="41.44140625" style="198" customWidth="1"/>
    <col min="2563" max="2563" width="5.77734375" style="198" customWidth="1"/>
    <col min="2564" max="2564" width="7.109375" style="198" customWidth="1"/>
    <col min="2565" max="2565" width="6.109375" style="198" customWidth="1"/>
    <col min="2566" max="2566" width="11.6640625" style="198" customWidth="1"/>
    <col min="2567" max="2567" width="16" style="198" customWidth="1"/>
    <col min="2568" max="2568" width="65.6640625" style="198" customWidth="1"/>
    <col min="2569" max="2569" width="1.6640625" style="198" customWidth="1"/>
    <col min="2570" max="2570" width="5.77734375" style="198" customWidth="1"/>
    <col min="2571" max="2571" width="9.6640625" style="198" customWidth="1"/>
    <col min="2572" max="2572" width="15.44140625" style="198" customWidth="1"/>
    <col min="2573" max="2573" width="9.33203125" style="198"/>
    <col min="2574" max="2574" width="15.109375" style="198" bestFit="1" customWidth="1"/>
    <col min="2575" max="2816" width="9.33203125" style="198"/>
    <col min="2817" max="2817" width="16.33203125" style="198" customWidth="1"/>
    <col min="2818" max="2818" width="41.44140625" style="198" customWidth="1"/>
    <col min="2819" max="2819" width="5.77734375" style="198" customWidth="1"/>
    <col min="2820" max="2820" width="7.109375" style="198" customWidth="1"/>
    <col min="2821" max="2821" width="6.109375" style="198" customWidth="1"/>
    <col min="2822" max="2822" width="11.6640625" style="198" customWidth="1"/>
    <col min="2823" max="2823" width="16" style="198" customWidth="1"/>
    <col min="2824" max="2824" width="65.6640625" style="198" customWidth="1"/>
    <col min="2825" max="2825" width="1.6640625" style="198" customWidth="1"/>
    <col min="2826" max="2826" width="5.77734375" style="198" customWidth="1"/>
    <col min="2827" max="2827" width="9.6640625" style="198" customWidth="1"/>
    <col min="2828" max="2828" width="15.44140625" style="198" customWidth="1"/>
    <col min="2829" max="2829" width="9.33203125" style="198"/>
    <col min="2830" max="2830" width="15.109375" style="198" bestFit="1" customWidth="1"/>
    <col min="2831" max="3072" width="9.33203125" style="198"/>
    <col min="3073" max="3073" width="16.33203125" style="198" customWidth="1"/>
    <col min="3074" max="3074" width="41.44140625" style="198" customWidth="1"/>
    <col min="3075" max="3075" width="5.77734375" style="198" customWidth="1"/>
    <col min="3076" max="3076" width="7.109375" style="198" customWidth="1"/>
    <col min="3077" max="3077" width="6.109375" style="198" customWidth="1"/>
    <col min="3078" max="3078" width="11.6640625" style="198" customWidth="1"/>
    <col min="3079" max="3079" width="16" style="198" customWidth="1"/>
    <col min="3080" max="3080" width="65.6640625" style="198" customWidth="1"/>
    <col min="3081" max="3081" width="1.6640625" style="198" customWidth="1"/>
    <col min="3082" max="3082" width="5.77734375" style="198" customWidth="1"/>
    <col min="3083" max="3083" width="9.6640625" style="198" customWidth="1"/>
    <col min="3084" max="3084" width="15.44140625" style="198" customWidth="1"/>
    <col min="3085" max="3085" width="9.33203125" style="198"/>
    <col min="3086" max="3086" width="15.109375" style="198" bestFit="1" customWidth="1"/>
    <col min="3087" max="3328" width="9.33203125" style="198"/>
    <col min="3329" max="3329" width="16.33203125" style="198" customWidth="1"/>
    <col min="3330" max="3330" width="41.44140625" style="198" customWidth="1"/>
    <col min="3331" max="3331" width="5.77734375" style="198" customWidth="1"/>
    <col min="3332" max="3332" width="7.109375" style="198" customWidth="1"/>
    <col min="3333" max="3333" width="6.109375" style="198" customWidth="1"/>
    <col min="3334" max="3334" width="11.6640625" style="198" customWidth="1"/>
    <col min="3335" max="3335" width="16" style="198" customWidth="1"/>
    <col min="3336" max="3336" width="65.6640625" style="198" customWidth="1"/>
    <col min="3337" max="3337" width="1.6640625" style="198" customWidth="1"/>
    <col min="3338" max="3338" width="5.77734375" style="198" customWidth="1"/>
    <col min="3339" max="3339" width="9.6640625" style="198" customWidth="1"/>
    <col min="3340" max="3340" width="15.44140625" style="198" customWidth="1"/>
    <col min="3341" max="3341" width="9.33203125" style="198"/>
    <col min="3342" max="3342" width="15.109375" style="198" bestFit="1" customWidth="1"/>
    <col min="3343" max="3584" width="9.33203125" style="198"/>
    <col min="3585" max="3585" width="16.33203125" style="198" customWidth="1"/>
    <col min="3586" max="3586" width="41.44140625" style="198" customWidth="1"/>
    <col min="3587" max="3587" width="5.77734375" style="198" customWidth="1"/>
    <col min="3588" max="3588" width="7.109375" style="198" customWidth="1"/>
    <col min="3589" max="3589" width="6.109375" style="198" customWidth="1"/>
    <col min="3590" max="3590" width="11.6640625" style="198" customWidth="1"/>
    <col min="3591" max="3591" width="16" style="198" customWidth="1"/>
    <col min="3592" max="3592" width="65.6640625" style="198" customWidth="1"/>
    <col min="3593" max="3593" width="1.6640625" style="198" customWidth="1"/>
    <col min="3594" max="3594" width="5.77734375" style="198" customWidth="1"/>
    <col min="3595" max="3595" width="9.6640625" style="198" customWidth="1"/>
    <col min="3596" max="3596" width="15.44140625" style="198" customWidth="1"/>
    <col min="3597" max="3597" width="9.33203125" style="198"/>
    <col min="3598" max="3598" width="15.109375" style="198" bestFit="1" customWidth="1"/>
    <col min="3599" max="3840" width="9.33203125" style="198"/>
    <col min="3841" max="3841" width="16.33203125" style="198" customWidth="1"/>
    <col min="3842" max="3842" width="41.44140625" style="198" customWidth="1"/>
    <col min="3843" max="3843" width="5.77734375" style="198" customWidth="1"/>
    <col min="3844" max="3844" width="7.109375" style="198" customWidth="1"/>
    <col min="3845" max="3845" width="6.109375" style="198" customWidth="1"/>
    <col min="3846" max="3846" width="11.6640625" style="198" customWidth="1"/>
    <col min="3847" max="3847" width="16" style="198" customWidth="1"/>
    <col min="3848" max="3848" width="65.6640625" style="198" customWidth="1"/>
    <col min="3849" max="3849" width="1.6640625" style="198" customWidth="1"/>
    <col min="3850" max="3850" width="5.77734375" style="198" customWidth="1"/>
    <col min="3851" max="3851" width="9.6640625" style="198" customWidth="1"/>
    <col min="3852" max="3852" width="15.44140625" style="198" customWidth="1"/>
    <col min="3853" max="3853" width="9.33203125" style="198"/>
    <col min="3854" max="3854" width="15.109375" style="198" bestFit="1" customWidth="1"/>
    <col min="3855" max="4096" width="9.33203125" style="198"/>
    <col min="4097" max="4097" width="16.33203125" style="198" customWidth="1"/>
    <col min="4098" max="4098" width="41.44140625" style="198" customWidth="1"/>
    <col min="4099" max="4099" width="5.77734375" style="198" customWidth="1"/>
    <col min="4100" max="4100" width="7.109375" style="198" customWidth="1"/>
    <col min="4101" max="4101" width="6.109375" style="198" customWidth="1"/>
    <col min="4102" max="4102" width="11.6640625" style="198" customWidth="1"/>
    <col min="4103" max="4103" width="16" style="198" customWidth="1"/>
    <col min="4104" max="4104" width="65.6640625" style="198" customWidth="1"/>
    <col min="4105" max="4105" width="1.6640625" style="198" customWidth="1"/>
    <col min="4106" max="4106" width="5.77734375" style="198" customWidth="1"/>
    <col min="4107" max="4107" width="9.6640625" style="198" customWidth="1"/>
    <col min="4108" max="4108" width="15.44140625" style="198" customWidth="1"/>
    <col min="4109" max="4109" width="9.33203125" style="198"/>
    <col min="4110" max="4110" width="15.109375" style="198" bestFit="1" customWidth="1"/>
    <col min="4111" max="4352" width="9.33203125" style="198"/>
    <col min="4353" max="4353" width="16.33203125" style="198" customWidth="1"/>
    <col min="4354" max="4354" width="41.44140625" style="198" customWidth="1"/>
    <col min="4355" max="4355" width="5.77734375" style="198" customWidth="1"/>
    <col min="4356" max="4356" width="7.109375" style="198" customWidth="1"/>
    <col min="4357" max="4357" width="6.109375" style="198" customWidth="1"/>
    <col min="4358" max="4358" width="11.6640625" style="198" customWidth="1"/>
    <col min="4359" max="4359" width="16" style="198" customWidth="1"/>
    <col min="4360" max="4360" width="65.6640625" style="198" customWidth="1"/>
    <col min="4361" max="4361" width="1.6640625" style="198" customWidth="1"/>
    <col min="4362" max="4362" width="5.77734375" style="198" customWidth="1"/>
    <col min="4363" max="4363" width="9.6640625" style="198" customWidth="1"/>
    <col min="4364" max="4364" width="15.44140625" style="198" customWidth="1"/>
    <col min="4365" max="4365" width="9.33203125" style="198"/>
    <col min="4366" max="4366" width="15.109375" style="198" bestFit="1" customWidth="1"/>
    <col min="4367" max="4608" width="9.33203125" style="198"/>
    <col min="4609" max="4609" width="16.33203125" style="198" customWidth="1"/>
    <col min="4610" max="4610" width="41.44140625" style="198" customWidth="1"/>
    <col min="4611" max="4611" width="5.77734375" style="198" customWidth="1"/>
    <col min="4612" max="4612" width="7.109375" style="198" customWidth="1"/>
    <col min="4613" max="4613" width="6.109375" style="198" customWidth="1"/>
    <col min="4614" max="4614" width="11.6640625" style="198" customWidth="1"/>
    <col min="4615" max="4615" width="16" style="198" customWidth="1"/>
    <col min="4616" max="4616" width="65.6640625" style="198" customWidth="1"/>
    <col min="4617" max="4617" width="1.6640625" style="198" customWidth="1"/>
    <col min="4618" max="4618" width="5.77734375" style="198" customWidth="1"/>
    <col min="4619" max="4619" width="9.6640625" style="198" customWidth="1"/>
    <col min="4620" max="4620" width="15.44140625" style="198" customWidth="1"/>
    <col min="4621" max="4621" width="9.33203125" style="198"/>
    <col min="4622" max="4622" width="15.109375" style="198" bestFit="1" customWidth="1"/>
    <col min="4623" max="4864" width="9.33203125" style="198"/>
    <col min="4865" max="4865" width="16.33203125" style="198" customWidth="1"/>
    <col min="4866" max="4866" width="41.44140625" style="198" customWidth="1"/>
    <col min="4867" max="4867" width="5.77734375" style="198" customWidth="1"/>
    <col min="4868" max="4868" width="7.109375" style="198" customWidth="1"/>
    <col min="4869" max="4869" width="6.109375" style="198" customWidth="1"/>
    <col min="4870" max="4870" width="11.6640625" style="198" customWidth="1"/>
    <col min="4871" max="4871" width="16" style="198" customWidth="1"/>
    <col min="4872" max="4872" width="65.6640625" style="198" customWidth="1"/>
    <col min="4873" max="4873" width="1.6640625" style="198" customWidth="1"/>
    <col min="4874" max="4874" width="5.77734375" style="198" customWidth="1"/>
    <col min="4875" max="4875" width="9.6640625" style="198" customWidth="1"/>
    <col min="4876" max="4876" width="15.44140625" style="198" customWidth="1"/>
    <col min="4877" max="4877" width="9.33203125" style="198"/>
    <col min="4878" max="4878" width="15.109375" style="198" bestFit="1" customWidth="1"/>
    <col min="4879" max="5120" width="9.33203125" style="198"/>
    <col min="5121" max="5121" width="16.33203125" style="198" customWidth="1"/>
    <col min="5122" max="5122" width="41.44140625" style="198" customWidth="1"/>
    <col min="5123" max="5123" width="5.77734375" style="198" customWidth="1"/>
    <col min="5124" max="5124" width="7.109375" style="198" customWidth="1"/>
    <col min="5125" max="5125" width="6.109375" style="198" customWidth="1"/>
    <col min="5126" max="5126" width="11.6640625" style="198" customWidth="1"/>
    <col min="5127" max="5127" width="16" style="198" customWidth="1"/>
    <col min="5128" max="5128" width="65.6640625" style="198" customWidth="1"/>
    <col min="5129" max="5129" width="1.6640625" style="198" customWidth="1"/>
    <col min="5130" max="5130" width="5.77734375" style="198" customWidth="1"/>
    <col min="5131" max="5131" width="9.6640625" style="198" customWidth="1"/>
    <col min="5132" max="5132" width="15.44140625" style="198" customWidth="1"/>
    <col min="5133" max="5133" width="9.33203125" style="198"/>
    <col min="5134" max="5134" width="15.109375" style="198" bestFit="1" customWidth="1"/>
    <col min="5135" max="5376" width="9.33203125" style="198"/>
    <col min="5377" max="5377" width="16.33203125" style="198" customWidth="1"/>
    <col min="5378" max="5378" width="41.44140625" style="198" customWidth="1"/>
    <col min="5379" max="5379" width="5.77734375" style="198" customWidth="1"/>
    <col min="5380" max="5380" width="7.109375" style="198" customWidth="1"/>
    <col min="5381" max="5381" width="6.109375" style="198" customWidth="1"/>
    <col min="5382" max="5382" width="11.6640625" style="198" customWidth="1"/>
    <col min="5383" max="5383" width="16" style="198" customWidth="1"/>
    <col min="5384" max="5384" width="65.6640625" style="198" customWidth="1"/>
    <col min="5385" max="5385" width="1.6640625" style="198" customWidth="1"/>
    <col min="5386" max="5386" width="5.77734375" style="198" customWidth="1"/>
    <col min="5387" max="5387" width="9.6640625" style="198" customWidth="1"/>
    <col min="5388" max="5388" width="15.44140625" style="198" customWidth="1"/>
    <col min="5389" max="5389" width="9.33203125" style="198"/>
    <col min="5390" max="5390" width="15.109375" style="198" bestFit="1" customWidth="1"/>
    <col min="5391" max="5632" width="9.33203125" style="198"/>
    <col min="5633" max="5633" width="16.33203125" style="198" customWidth="1"/>
    <col min="5634" max="5634" width="41.44140625" style="198" customWidth="1"/>
    <col min="5635" max="5635" width="5.77734375" style="198" customWidth="1"/>
    <col min="5636" max="5636" width="7.109375" style="198" customWidth="1"/>
    <col min="5637" max="5637" width="6.109375" style="198" customWidth="1"/>
    <col min="5638" max="5638" width="11.6640625" style="198" customWidth="1"/>
    <col min="5639" max="5639" width="16" style="198" customWidth="1"/>
    <col min="5640" max="5640" width="65.6640625" style="198" customWidth="1"/>
    <col min="5641" max="5641" width="1.6640625" style="198" customWidth="1"/>
    <col min="5642" max="5642" width="5.77734375" style="198" customWidth="1"/>
    <col min="5643" max="5643" width="9.6640625" style="198" customWidth="1"/>
    <col min="5644" max="5644" width="15.44140625" style="198" customWidth="1"/>
    <col min="5645" max="5645" width="9.33203125" style="198"/>
    <col min="5646" max="5646" width="15.109375" style="198" bestFit="1" customWidth="1"/>
    <col min="5647" max="5888" width="9.33203125" style="198"/>
    <col min="5889" max="5889" width="16.33203125" style="198" customWidth="1"/>
    <col min="5890" max="5890" width="41.44140625" style="198" customWidth="1"/>
    <col min="5891" max="5891" width="5.77734375" style="198" customWidth="1"/>
    <col min="5892" max="5892" width="7.109375" style="198" customWidth="1"/>
    <col min="5893" max="5893" width="6.109375" style="198" customWidth="1"/>
    <col min="5894" max="5894" width="11.6640625" style="198" customWidth="1"/>
    <col min="5895" max="5895" width="16" style="198" customWidth="1"/>
    <col min="5896" max="5896" width="65.6640625" style="198" customWidth="1"/>
    <col min="5897" max="5897" width="1.6640625" style="198" customWidth="1"/>
    <col min="5898" max="5898" width="5.77734375" style="198" customWidth="1"/>
    <col min="5899" max="5899" width="9.6640625" style="198" customWidth="1"/>
    <col min="5900" max="5900" width="15.44140625" style="198" customWidth="1"/>
    <col min="5901" max="5901" width="9.33203125" style="198"/>
    <col min="5902" max="5902" width="15.109375" style="198" bestFit="1" customWidth="1"/>
    <col min="5903" max="6144" width="9.33203125" style="198"/>
    <col min="6145" max="6145" width="16.33203125" style="198" customWidth="1"/>
    <col min="6146" max="6146" width="41.44140625" style="198" customWidth="1"/>
    <col min="6147" max="6147" width="5.77734375" style="198" customWidth="1"/>
    <col min="6148" max="6148" width="7.109375" style="198" customWidth="1"/>
    <col min="6149" max="6149" width="6.109375" style="198" customWidth="1"/>
    <col min="6150" max="6150" width="11.6640625" style="198" customWidth="1"/>
    <col min="6151" max="6151" width="16" style="198" customWidth="1"/>
    <col min="6152" max="6152" width="65.6640625" style="198" customWidth="1"/>
    <col min="6153" max="6153" width="1.6640625" style="198" customWidth="1"/>
    <col min="6154" max="6154" width="5.77734375" style="198" customWidth="1"/>
    <col min="6155" max="6155" width="9.6640625" style="198" customWidth="1"/>
    <col min="6156" max="6156" width="15.44140625" style="198" customWidth="1"/>
    <col min="6157" max="6157" width="9.33203125" style="198"/>
    <col min="6158" max="6158" width="15.109375" style="198" bestFit="1" customWidth="1"/>
    <col min="6159" max="6400" width="9.33203125" style="198"/>
    <col min="6401" max="6401" width="16.33203125" style="198" customWidth="1"/>
    <col min="6402" max="6402" width="41.44140625" style="198" customWidth="1"/>
    <col min="6403" max="6403" width="5.77734375" style="198" customWidth="1"/>
    <col min="6404" max="6404" width="7.109375" style="198" customWidth="1"/>
    <col min="6405" max="6405" width="6.109375" style="198" customWidth="1"/>
    <col min="6406" max="6406" width="11.6640625" style="198" customWidth="1"/>
    <col min="6407" max="6407" width="16" style="198" customWidth="1"/>
    <col min="6408" max="6408" width="65.6640625" style="198" customWidth="1"/>
    <col min="6409" max="6409" width="1.6640625" style="198" customWidth="1"/>
    <col min="6410" max="6410" width="5.77734375" style="198" customWidth="1"/>
    <col min="6411" max="6411" width="9.6640625" style="198" customWidth="1"/>
    <col min="6412" max="6412" width="15.44140625" style="198" customWidth="1"/>
    <col min="6413" max="6413" width="9.33203125" style="198"/>
    <col min="6414" max="6414" width="15.109375" style="198" bestFit="1" customWidth="1"/>
    <col min="6415" max="6656" width="9.33203125" style="198"/>
    <col min="6657" max="6657" width="16.33203125" style="198" customWidth="1"/>
    <col min="6658" max="6658" width="41.44140625" style="198" customWidth="1"/>
    <col min="6659" max="6659" width="5.77734375" style="198" customWidth="1"/>
    <col min="6660" max="6660" width="7.109375" style="198" customWidth="1"/>
    <col min="6661" max="6661" width="6.109375" style="198" customWidth="1"/>
    <col min="6662" max="6662" width="11.6640625" style="198" customWidth="1"/>
    <col min="6663" max="6663" width="16" style="198" customWidth="1"/>
    <col min="6664" max="6664" width="65.6640625" style="198" customWidth="1"/>
    <col min="6665" max="6665" width="1.6640625" style="198" customWidth="1"/>
    <col min="6666" max="6666" width="5.77734375" style="198" customWidth="1"/>
    <col min="6667" max="6667" width="9.6640625" style="198" customWidth="1"/>
    <col min="6668" max="6668" width="15.44140625" style="198" customWidth="1"/>
    <col min="6669" max="6669" width="9.33203125" style="198"/>
    <col min="6670" max="6670" width="15.109375" style="198" bestFit="1" customWidth="1"/>
    <col min="6671" max="6912" width="9.33203125" style="198"/>
    <col min="6913" max="6913" width="16.33203125" style="198" customWidth="1"/>
    <col min="6914" max="6914" width="41.44140625" style="198" customWidth="1"/>
    <col min="6915" max="6915" width="5.77734375" style="198" customWidth="1"/>
    <col min="6916" max="6916" width="7.109375" style="198" customWidth="1"/>
    <col min="6917" max="6917" width="6.109375" style="198" customWidth="1"/>
    <col min="6918" max="6918" width="11.6640625" style="198" customWidth="1"/>
    <col min="6919" max="6919" width="16" style="198" customWidth="1"/>
    <col min="6920" max="6920" width="65.6640625" style="198" customWidth="1"/>
    <col min="6921" max="6921" width="1.6640625" style="198" customWidth="1"/>
    <col min="6922" max="6922" width="5.77734375" style="198" customWidth="1"/>
    <col min="6923" max="6923" width="9.6640625" style="198" customWidth="1"/>
    <col min="6924" max="6924" width="15.44140625" style="198" customWidth="1"/>
    <col min="6925" max="6925" width="9.33203125" style="198"/>
    <col min="6926" max="6926" width="15.109375" style="198" bestFit="1" customWidth="1"/>
    <col min="6927" max="7168" width="9.33203125" style="198"/>
    <col min="7169" max="7169" width="16.33203125" style="198" customWidth="1"/>
    <col min="7170" max="7170" width="41.44140625" style="198" customWidth="1"/>
    <col min="7171" max="7171" width="5.77734375" style="198" customWidth="1"/>
    <col min="7172" max="7172" width="7.109375" style="198" customWidth="1"/>
    <col min="7173" max="7173" width="6.109375" style="198" customWidth="1"/>
    <col min="7174" max="7174" width="11.6640625" style="198" customWidth="1"/>
    <col min="7175" max="7175" width="16" style="198" customWidth="1"/>
    <col min="7176" max="7176" width="65.6640625" style="198" customWidth="1"/>
    <col min="7177" max="7177" width="1.6640625" style="198" customWidth="1"/>
    <col min="7178" max="7178" width="5.77734375" style="198" customWidth="1"/>
    <col min="7179" max="7179" width="9.6640625" style="198" customWidth="1"/>
    <col min="7180" max="7180" width="15.44140625" style="198" customWidth="1"/>
    <col min="7181" max="7181" width="9.33203125" style="198"/>
    <col min="7182" max="7182" width="15.109375" style="198" bestFit="1" customWidth="1"/>
    <col min="7183" max="7424" width="9.33203125" style="198"/>
    <col min="7425" max="7425" width="16.33203125" style="198" customWidth="1"/>
    <col min="7426" max="7426" width="41.44140625" style="198" customWidth="1"/>
    <col min="7427" max="7427" width="5.77734375" style="198" customWidth="1"/>
    <col min="7428" max="7428" width="7.109375" style="198" customWidth="1"/>
    <col min="7429" max="7429" width="6.109375" style="198" customWidth="1"/>
    <col min="7430" max="7430" width="11.6640625" style="198" customWidth="1"/>
    <col min="7431" max="7431" width="16" style="198" customWidth="1"/>
    <col min="7432" max="7432" width="65.6640625" style="198" customWidth="1"/>
    <col min="7433" max="7433" width="1.6640625" style="198" customWidth="1"/>
    <col min="7434" max="7434" width="5.77734375" style="198" customWidth="1"/>
    <col min="7435" max="7435" width="9.6640625" style="198" customWidth="1"/>
    <col min="7436" max="7436" width="15.44140625" style="198" customWidth="1"/>
    <col min="7437" max="7437" width="9.33203125" style="198"/>
    <col min="7438" max="7438" width="15.109375" style="198" bestFit="1" customWidth="1"/>
    <col min="7439" max="7680" width="9.33203125" style="198"/>
    <col min="7681" max="7681" width="16.33203125" style="198" customWidth="1"/>
    <col min="7682" max="7682" width="41.44140625" style="198" customWidth="1"/>
    <col min="7683" max="7683" width="5.77734375" style="198" customWidth="1"/>
    <col min="7684" max="7684" width="7.109375" style="198" customWidth="1"/>
    <col min="7685" max="7685" width="6.109375" style="198" customWidth="1"/>
    <col min="7686" max="7686" width="11.6640625" style="198" customWidth="1"/>
    <col min="7687" max="7687" width="16" style="198" customWidth="1"/>
    <col min="7688" max="7688" width="65.6640625" style="198" customWidth="1"/>
    <col min="7689" max="7689" width="1.6640625" style="198" customWidth="1"/>
    <col min="7690" max="7690" width="5.77734375" style="198" customWidth="1"/>
    <col min="7691" max="7691" width="9.6640625" style="198" customWidth="1"/>
    <col min="7692" max="7692" width="15.44140625" style="198" customWidth="1"/>
    <col min="7693" max="7693" width="9.33203125" style="198"/>
    <col min="7694" max="7694" width="15.109375" style="198" bestFit="1" customWidth="1"/>
    <col min="7695" max="7936" width="9.33203125" style="198"/>
    <col min="7937" max="7937" width="16.33203125" style="198" customWidth="1"/>
    <col min="7938" max="7938" width="41.44140625" style="198" customWidth="1"/>
    <col min="7939" max="7939" width="5.77734375" style="198" customWidth="1"/>
    <col min="7940" max="7940" width="7.109375" style="198" customWidth="1"/>
    <col min="7941" max="7941" width="6.109375" style="198" customWidth="1"/>
    <col min="7942" max="7942" width="11.6640625" style="198" customWidth="1"/>
    <col min="7943" max="7943" width="16" style="198" customWidth="1"/>
    <col min="7944" max="7944" width="65.6640625" style="198" customWidth="1"/>
    <col min="7945" max="7945" width="1.6640625" style="198" customWidth="1"/>
    <col min="7946" max="7946" width="5.77734375" style="198" customWidth="1"/>
    <col min="7947" max="7947" width="9.6640625" style="198" customWidth="1"/>
    <col min="7948" max="7948" width="15.44140625" style="198" customWidth="1"/>
    <col min="7949" max="7949" width="9.33203125" style="198"/>
    <col min="7950" max="7950" width="15.109375" style="198" bestFit="1" customWidth="1"/>
    <col min="7951" max="8192" width="9.33203125" style="198"/>
    <col min="8193" max="8193" width="16.33203125" style="198" customWidth="1"/>
    <col min="8194" max="8194" width="41.44140625" style="198" customWidth="1"/>
    <col min="8195" max="8195" width="5.77734375" style="198" customWidth="1"/>
    <col min="8196" max="8196" width="7.109375" style="198" customWidth="1"/>
    <col min="8197" max="8197" width="6.109375" style="198" customWidth="1"/>
    <col min="8198" max="8198" width="11.6640625" style="198" customWidth="1"/>
    <col min="8199" max="8199" width="16" style="198" customWidth="1"/>
    <col min="8200" max="8200" width="65.6640625" style="198" customWidth="1"/>
    <col min="8201" max="8201" width="1.6640625" style="198" customWidth="1"/>
    <col min="8202" max="8202" width="5.77734375" style="198" customWidth="1"/>
    <col min="8203" max="8203" width="9.6640625" style="198" customWidth="1"/>
    <col min="8204" max="8204" width="15.44140625" style="198" customWidth="1"/>
    <col min="8205" max="8205" width="9.33203125" style="198"/>
    <col min="8206" max="8206" width="15.109375" style="198" bestFit="1" customWidth="1"/>
    <col min="8207" max="8448" width="9.33203125" style="198"/>
    <col min="8449" max="8449" width="16.33203125" style="198" customWidth="1"/>
    <col min="8450" max="8450" width="41.44140625" style="198" customWidth="1"/>
    <col min="8451" max="8451" width="5.77734375" style="198" customWidth="1"/>
    <col min="8452" max="8452" width="7.109375" style="198" customWidth="1"/>
    <col min="8453" max="8453" width="6.109375" style="198" customWidth="1"/>
    <col min="8454" max="8454" width="11.6640625" style="198" customWidth="1"/>
    <col min="8455" max="8455" width="16" style="198" customWidth="1"/>
    <col min="8456" max="8456" width="65.6640625" style="198" customWidth="1"/>
    <col min="8457" max="8457" width="1.6640625" style="198" customWidth="1"/>
    <col min="8458" max="8458" width="5.77734375" style="198" customWidth="1"/>
    <col min="8459" max="8459" width="9.6640625" style="198" customWidth="1"/>
    <col min="8460" max="8460" width="15.44140625" style="198" customWidth="1"/>
    <col min="8461" max="8461" width="9.33203125" style="198"/>
    <col min="8462" max="8462" width="15.109375" style="198" bestFit="1" customWidth="1"/>
    <col min="8463" max="8704" width="9.33203125" style="198"/>
    <col min="8705" max="8705" width="16.33203125" style="198" customWidth="1"/>
    <col min="8706" max="8706" width="41.44140625" style="198" customWidth="1"/>
    <col min="8707" max="8707" width="5.77734375" style="198" customWidth="1"/>
    <col min="8708" max="8708" width="7.109375" style="198" customWidth="1"/>
    <col min="8709" max="8709" width="6.109375" style="198" customWidth="1"/>
    <col min="8710" max="8710" width="11.6640625" style="198" customWidth="1"/>
    <col min="8711" max="8711" width="16" style="198" customWidth="1"/>
    <col min="8712" max="8712" width="65.6640625" style="198" customWidth="1"/>
    <col min="8713" max="8713" width="1.6640625" style="198" customWidth="1"/>
    <col min="8714" max="8714" width="5.77734375" style="198" customWidth="1"/>
    <col min="8715" max="8715" width="9.6640625" style="198" customWidth="1"/>
    <col min="8716" max="8716" width="15.44140625" style="198" customWidth="1"/>
    <col min="8717" max="8717" width="9.33203125" style="198"/>
    <col min="8718" max="8718" width="15.109375" style="198" bestFit="1" customWidth="1"/>
    <col min="8719" max="8960" width="9.33203125" style="198"/>
    <col min="8961" max="8961" width="16.33203125" style="198" customWidth="1"/>
    <col min="8962" max="8962" width="41.44140625" style="198" customWidth="1"/>
    <col min="8963" max="8963" width="5.77734375" style="198" customWidth="1"/>
    <col min="8964" max="8964" width="7.109375" style="198" customWidth="1"/>
    <col min="8965" max="8965" width="6.109375" style="198" customWidth="1"/>
    <col min="8966" max="8966" width="11.6640625" style="198" customWidth="1"/>
    <col min="8967" max="8967" width="16" style="198" customWidth="1"/>
    <col min="8968" max="8968" width="65.6640625" style="198" customWidth="1"/>
    <col min="8969" max="8969" width="1.6640625" style="198" customWidth="1"/>
    <col min="8970" max="8970" width="5.77734375" style="198" customWidth="1"/>
    <col min="8971" max="8971" width="9.6640625" style="198" customWidth="1"/>
    <col min="8972" max="8972" width="15.44140625" style="198" customWidth="1"/>
    <col min="8973" max="8973" width="9.33203125" style="198"/>
    <col min="8974" max="8974" width="15.109375" style="198" bestFit="1" customWidth="1"/>
    <col min="8975" max="9216" width="9.33203125" style="198"/>
    <col min="9217" max="9217" width="16.33203125" style="198" customWidth="1"/>
    <col min="9218" max="9218" width="41.44140625" style="198" customWidth="1"/>
    <col min="9219" max="9219" width="5.77734375" style="198" customWidth="1"/>
    <col min="9220" max="9220" width="7.109375" style="198" customWidth="1"/>
    <col min="9221" max="9221" width="6.109375" style="198" customWidth="1"/>
    <col min="9222" max="9222" width="11.6640625" style="198" customWidth="1"/>
    <col min="9223" max="9223" width="16" style="198" customWidth="1"/>
    <col min="9224" max="9224" width="65.6640625" style="198" customWidth="1"/>
    <col min="9225" max="9225" width="1.6640625" style="198" customWidth="1"/>
    <col min="9226" max="9226" width="5.77734375" style="198" customWidth="1"/>
    <col min="9227" max="9227" width="9.6640625" style="198" customWidth="1"/>
    <col min="9228" max="9228" width="15.44140625" style="198" customWidth="1"/>
    <col min="9229" max="9229" width="9.33203125" style="198"/>
    <col min="9230" max="9230" width="15.109375" style="198" bestFit="1" customWidth="1"/>
    <col min="9231" max="9472" width="9.33203125" style="198"/>
    <col min="9473" max="9473" width="16.33203125" style="198" customWidth="1"/>
    <col min="9474" max="9474" width="41.44140625" style="198" customWidth="1"/>
    <col min="9475" max="9475" width="5.77734375" style="198" customWidth="1"/>
    <col min="9476" max="9476" width="7.109375" style="198" customWidth="1"/>
    <col min="9477" max="9477" width="6.109375" style="198" customWidth="1"/>
    <col min="9478" max="9478" width="11.6640625" style="198" customWidth="1"/>
    <col min="9479" max="9479" width="16" style="198" customWidth="1"/>
    <col min="9480" max="9480" width="65.6640625" style="198" customWidth="1"/>
    <col min="9481" max="9481" width="1.6640625" style="198" customWidth="1"/>
    <col min="9482" max="9482" width="5.77734375" style="198" customWidth="1"/>
    <col min="9483" max="9483" width="9.6640625" style="198" customWidth="1"/>
    <col min="9484" max="9484" width="15.44140625" style="198" customWidth="1"/>
    <col min="9485" max="9485" width="9.33203125" style="198"/>
    <col min="9486" max="9486" width="15.109375" style="198" bestFit="1" customWidth="1"/>
    <col min="9487" max="9728" width="9.33203125" style="198"/>
    <col min="9729" max="9729" width="16.33203125" style="198" customWidth="1"/>
    <col min="9730" max="9730" width="41.44140625" style="198" customWidth="1"/>
    <col min="9731" max="9731" width="5.77734375" style="198" customWidth="1"/>
    <col min="9732" max="9732" width="7.109375" style="198" customWidth="1"/>
    <col min="9733" max="9733" width="6.109375" style="198" customWidth="1"/>
    <col min="9734" max="9734" width="11.6640625" style="198" customWidth="1"/>
    <col min="9735" max="9735" width="16" style="198" customWidth="1"/>
    <col min="9736" max="9736" width="65.6640625" style="198" customWidth="1"/>
    <col min="9737" max="9737" width="1.6640625" style="198" customWidth="1"/>
    <col min="9738" max="9738" width="5.77734375" style="198" customWidth="1"/>
    <col min="9739" max="9739" width="9.6640625" style="198" customWidth="1"/>
    <col min="9740" max="9740" width="15.44140625" style="198" customWidth="1"/>
    <col min="9741" max="9741" width="9.33203125" style="198"/>
    <col min="9742" max="9742" width="15.109375" style="198" bestFit="1" customWidth="1"/>
    <col min="9743" max="9984" width="9.33203125" style="198"/>
    <col min="9985" max="9985" width="16.33203125" style="198" customWidth="1"/>
    <col min="9986" max="9986" width="41.44140625" style="198" customWidth="1"/>
    <col min="9987" max="9987" width="5.77734375" style="198" customWidth="1"/>
    <col min="9988" max="9988" width="7.109375" style="198" customWidth="1"/>
    <col min="9989" max="9989" width="6.109375" style="198" customWidth="1"/>
    <col min="9990" max="9990" width="11.6640625" style="198" customWidth="1"/>
    <col min="9991" max="9991" width="16" style="198" customWidth="1"/>
    <col min="9992" max="9992" width="65.6640625" style="198" customWidth="1"/>
    <col min="9993" max="9993" width="1.6640625" style="198" customWidth="1"/>
    <col min="9994" max="9994" width="5.77734375" style="198" customWidth="1"/>
    <col min="9995" max="9995" width="9.6640625" style="198" customWidth="1"/>
    <col min="9996" max="9996" width="15.44140625" style="198" customWidth="1"/>
    <col min="9997" max="9997" width="9.33203125" style="198"/>
    <col min="9998" max="9998" width="15.109375" style="198" bestFit="1" customWidth="1"/>
    <col min="9999" max="10240" width="9.33203125" style="198"/>
    <col min="10241" max="10241" width="16.33203125" style="198" customWidth="1"/>
    <col min="10242" max="10242" width="41.44140625" style="198" customWidth="1"/>
    <col min="10243" max="10243" width="5.77734375" style="198" customWidth="1"/>
    <col min="10244" max="10244" width="7.109375" style="198" customWidth="1"/>
    <col min="10245" max="10245" width="6.109375" style="198" customWidth="1"/>
    <col min="10246" max="10246" width="11.6640625" style="198" customWidth="1"/>
    <col min="10247" max="10247" width="16" style="198" customWidth="1"/>
    <col min="10248" max="10248" width="65.6640625" style="198" customWidth="1"/>
    <col min="10249" max="10249" width="1.6640625" style="198" customWidth="1"/>
    <col min="10250" max="10250" width="5.77734375" style="198" customWidth="1"/>
    <col min="10251" max="10251" width="9.6640625" style="198" customWidth="1"/>
    <col min="10252" max="10252" width="15.44140625" style="198" customWidth="1"/>
    <col min="10253" max="10253" width="9.33203125" style="198"/>
    <col min="10254" max="10254" width="15.109375" style="198" bestFit="1" customWidth="1"/>
    <col min="10255" max="10496" width="9.33203125" style="198"/>
    <col min="10497" max="10497" width="16.33203125" style="198" customWidth="1"/>
    <col min="10498" max="10498" width="41.44140625" style="198" customWidth="1"/>
    <col min="10499" max="10499" width="5.77734375" style="198" customWidth="1"/>
    <col min="10500" max="10500" width="7.109375" style="198" customWidth="1"/>
    <col min="10501" max="10501" width="6.109375" style="198" customWidth="1"/>
    <col min="10502" max="10502" width="11.6640625" style="198" customWidth="1"/>
    <col min="10503" max="10503" width="16" style="198" customWidth="1"/>
    <col min="10504" max="10504" width="65.6640625" style="198" customWidth="1"/>
    <col min="10505" max="10505" width="1.6640625" style="198" customWidth="1"/>
    <col min="10506" max="10506" width="5.77734375" style="198" customWidth="1"/>
    <col min="10507" max="10507" width="9.6640625" style="198" customWidth="1"/>
    <col min="10508" max="10508" width="15.44140625" style="198" customWidth="1"/>
    <col min="10509" max="10509" width="9.33203125" style="198"/>
    <col min="10510" max="10510" width="15.109375" style="198" bestFit="1" customWidth="1"/>
    <col min="10511" max="10752" width="9.33203125" style="198"/>
    <col min="10753" max="10753" width="16.33203125" style="198" customWidth="1"/>
    <col min="10754" max="10754" width="41.44140625" style="198" customWidth="1"/>
    <col min="10755" max="10755" width="5.77734375" style="198" customWidth="1"/>
    <col min="10756" max="10756" width="7.109375" style="198" customWidth="1"/>
    <col min="10757" max="10757" width="6.109375" style="198" customWidth="1"/>
    <col min="10758" max="10758" width="11.6640625" style="198" customWidth="1"/>
    <col min="10759" max="10759" width="16" style="198" customWidth="1"/>
    <col min="10760" max="10760" width="65.6640625" style="198" customWidth="1"/>
    <col min="10761" max="10761" width="1.6640625" style="198" customWidth="1"/>
    <col min="10762" max="10762" width="5.77734375" style="198" customWidth="1"/>
    <col min="10763" max="10763" width="9.6640625" style="198" customWidth="1"/>
    <col min="10764" max="10764" width="15.44140625" style="198" customWidth="1"/>
    <col min="10765" max="10765" width="9.33203125" style="198"/>
    <col min="10766" max="10766" width="15.109375" style="198" bestFit="1" customWidth="1"/>
    <col min="10767" max="11008" width="9.33203125" style="198"/>
    <col min="11009" max="11009" width="16.33203125" style="198" customWidth="1"/>
    <col min="11010" max="11010" width="41.44140625" style="198" customWidth="1"/>
    <col min="11011" max="11011" width="5.77734375" style="198" customWidth="1"/>
    <col min="11012" max="11012" width="7.109375" style="198" customWidth="1"/>
    <col min="11013" max="11013" width="6.109375" style="198" customWidth="1"/>
    <col min="11014" max="11014" width="11.6640625" style="198" customWidth="1"/>
    <col min="11015" max="11015" width="16" style="198" customWidth="1"/>
    <col min="11016" max="11016" width="65.6640625" style="198" customWidth="1"/>
    <col min="11017" max="11017" width="1.6640625" style="198" customWidth="1"/>
    <col min="11018" max="11018" width="5.77734375" style="198" customWidth="1"/>
    <col min="11019" max="11019" width="9.6640625" style="198" customWidth="1"/>
    <col min="11020" max="11020" width="15.44140625" style="198" customWidth="1"/>
    <col min="11021" max="11021" width="9.33203125" style="198"/>
    <col min="11022" max="11022" width="15.109375" style="198" bestFit="1" customWidth="1"/>
    <col min="11023" max="11264" width="9.33203125" style="198"/>
    <col min="11265" max="11265" width="16.33203125" style="198" customWidth="1"/>
    <col min="11266" max="11266" width="41.44140625" style="198" customWidth="1"/>
    <col min="11267" max="11267" width="5.77734375" style="198" customWidth="1"/>
    <col min="11268" max="11268" width="7.109375" style="198" customWidth="1"/>
    <col min="11269" max="11269" width="6.109375" style="198" customWidth="1"/>
    <col min="11270" max="11270" width="11.6640625" style="198" customWidth="1"/>
    <col min="11271" max="11271" width="16" style="198" customWidth="1"/>
    <col min="11272" max="11272" width="65.6640625" style="198" customWidth="1"/>
    <col min="11273" max="11273" width="1.6640625" style="198" customWidth="1"/>
    <col min="11274" max="11274" width="5.77734375" style="198" customWidth="1"/>
    <col min="11275" max="11275" width="9.6640625" style="198" customWidth="1"/>
    <col min="11276" max="11276" width="15.44140625" style="198" customWidth="1"/>
    <col min="11277" max="11277" width="9.33203125" style="198"/>
    <col min="11278" max="11278" width="15.109375" style="198" bestFit="1" customWidth="1"/>
    <col min="11279" max="11520" width="9.33203125" style="198"/>
    <col min="11521" max="11521" width="16.33203125" style="198" customWidth="1"/>
    <col min="11522" max="11522" width="41.44140625" style="198" customWidth="1"/>
    <col min="11523" max="11523" width="5.77734375" style="198" customWidth="1"/>
    <col min="11524" max="11524" width="7.109375" style="198" customWidth="1"/>
    <col min="11525" max="11525" width="6.109375" style="198" customWidth="1"/>
    <col min="11526" max="11526" width="11.6640625" style="198" customWidth="1"/>
    <col min="11527" max="11527" width="16" style="198" customWidth="1"/>
    <col min="11528" max="11528" width="65.6640625" style="198" customWidth="1"/>
    <col min="11529" max="11529" width="1.6640625" style="198" customWidth="1"/>
    <col min="11530" max="11530" width="5.77734375" style="198" customWidth="1"/>
    <col min="11531" max="11531" width="9.6640625" style="198" customWidth="1"/>
    <col min="11532" max="11532" width="15.44140625" style="198" customWidth="1"/>
    <col min="11533" max="11533" width="9.33203125" style="198"/>
    <col min="11534" max="11534" width="15.109375" style="198" bestFit="1" customWidth="1"/>
    <col min="11535" max="11776" width="9.33203125" style="198"/>
    <col min="11777" max="11777" width="16.33203125" style="198" customWidth="1"/>
    <col min="11778" max="11778" width="41.44140625" style="198" customWidth="1"/>
    <col min="11779" max="11779" width="5.77734375" style="198" customWidth="1"/>
    <col min="11780" max="11780" width="7.109375" style="198" customWidth="1"/>
    <col min="11781" max="11781" width="6.109375" style="198" customWidth="1"/>
    <col min="11782" max="11782" width="11.6640625" style="198" customWidth="1"/>
    <col min="11783" max="11783" width="16" style="198" customWidth="1"/>
    <col min="11784" max="11784" width="65.6640625" style="198" customWidth="1"/>
    <col min="11785" max="11785" width="1.6640625" style="198" customWidth="1"/>
    <col min="11786" max="11786" width="5.77734375" style="198" customWidth="1"/>
    <col min="11787" max="11787" width="9.6640625" style="198" customWidth="1"/>
    <col min="11788" max="11788" width="15.44140625" style="198" customWidth="1"/>
    <col min="11789" max="11789" width="9.33203125" style="198"/>
    <col min="11790" max="11790" width="15.109375" style="198" bestFit="1" customWidth="1"/>
    <col min="11791" max="12032" width="9.33203125" style="198"/>
    <col min="12033" max="12033" width="16.33203125" style="198" customWidth="1"/>
    <col min="12034" max="12034" width="41.44140625" style="198" customWidth="1"/>
    <col min="12035" max="12035" width="5.77734375" style="198" customWidth="1"/>
    <col min="12036" max="12036" width="7.109375" style="198" customWidth="1"/>
    <col min="12037" max="12037" width="6.109375" style="198" customWidth="1"/>
    <col min="12038" max="12038" width="11.6640625" style="198" customWidth="1"/>
    <col min="12039" max="12039" width="16" style="198" customWidth="1"/>
    <col min="12040" max="12040" width="65.6640625" style="198" customWidth="1"/>
    <col min="12041" max="12041" width="1.6640625" style="198" customWidth="1"/>
    <col min="12042" max="12042" width="5.77734375" style="198" customWidth="1"/>
    <col min="12043" max="12043" width="9.6640625" style="198" customWidth="1"/>
    <col min="12044" max="12044" width="15.44140625" style="198" customWidth="1"/>
    <col min="12045" max="12045" width="9.33203125" style="198"/>
    <col min="12046" max="12046" width="15.109375" style="198" bestFit="1" customWidth="1"/>
    <col min="12047" max="12288" width="9.33203125" style="198"/>
    <col min="12289" max="12289" width="16.33203125" style="198" customWidth="1"/>
    <col min="12290" max="12290" width="41.44140625" style="198" customWidth="1"/>
    <col min="12291" max="12291" width="5.77734375" style="198" customWidth="1"/>
    <col min="12292" max="12292" width="7.109375" style="198" customWidth="1"/>
    <col min="12293" max="12293" width="6.109375" style="198" customWidth="1"/>
    <col min="12294" max="12294" width="11.6640625" style="198" customWidth="1"/>
    <col min="12295" max="12295" width="16" style="198" customWidth="1"/>
    <col min="12296" max="12296" width="65.6640625" style="198" customWidth="1"/>
    <col min="12297" max="12297" width="1.6640625" style="198" customWidth="1"/>
    <col min="12298" max="12298" width="5.77734375" style="198" customWidth="1"/>
    <col min="12299" max="12299" width="9.6640625" style="198" customWidth="1"/>
    <col min="12300" max="12300" width="15.44140625" style="198" customWidth="1"/>
    <col min="12301" max="12301" width="9.33203125" style="198"/>
    <col min="12302" max="12302" width="15.109375" style="198" bestFit="1" customWidth="1"/>
    <col min="12303" max="12544" width="9.33203125" style="198"/>
    <col min="12545" max="12545" width="16.33203125" style="198" customWidth="1"/>
    <col min="12546" max="12546" width="41.44140625" style="198" customWidth="1"/>
    <col min="12547" max="12547" width="5.77734375" style="198" customWidth="1"/>
    <col min="12548" max="12548" width="7.109375" style="198" customWidth="1"/>
    <col min="12549" max="12549" width="6.109375" style="198" customWidth="1"/>
    <col min="12550" max="12550" width="11.6640625" style="198" customWidth="1"/>
    <col min="12551" max="12551" width="16" style="198" customWidth="1"/>
    <col min="12552" max="12552" width="65.6640625" style="198" customWidth="1"/>
    <col min="12553" max="12553" width="1.6640625" style="198" customWidth="1"/>
    <col min="12554" max="12554" width="5.77734375" style="198" customWidth="1"/>
    <col min="12555" max="12555" width="9.6640625" style="198" customWidth="1"/>
    <col min="12556" max="12556" width="15.44140625" style="198" customWidth="1"/>
    <col min="12557" max="12557" width="9.33203125" style="198"/>
    <col min="12558" max="12558" width="15.109375" style="198" bestFit="1" customWidth="1"/>
    <col min="12559" max="12800" width="9.33203125" style="198"/>
    <col min="12801" max="12801" width="16.33203125" style="198" customWidth="1"/>
    <col min="12802" max="12802" width="41.44140625" style="198" customWidth="1"/>
    <col min="12803" max="12803" width="5.77734375" style="198" customWidth="1"/>
    <col min="12804" max="12804" width="7.109375" style="198" customWidth="1"/>
    <col min="12805" max="12805" width="6.109375" style="198" customWidth="1"/>
    <col min="12806" max="12806" width="11.6640625" style="198" customWidth="1"/>
    <col min="12807" max="12807" width="16" style="198" customWidth="1"/>
    <col min="12808" max="12808" width="65.6640625" style="198" customWidth="1"/>
    <col min="12809" max="12809" width="1.6640625" style="198" customWidth="1"/>
    <col min="12810" max="12810" width="5.77734375" style="198" customWidth="1"/>
    <col min="12811" max="12811" width="9.6640625" style="198" customWidth="1"/>
    <col min="12812" max="12812" width="15.44140625" style="198" customWidth="1"/>
    <col min="12813" max="12813" width="9.33203125" style="198"/>
    <col min="12814" max="12814" width="15.109375" style="198" bestFit="1" customWidth="1"/>
    <col min="12815" max="13056" width="9.33203125" style="198"/>
    <col min="13057" max="13057" width="16.33203125" style="198" customWidth="1"/>
    <col min="13058" max="13058" width="41.44140625" style="198" customWidth="1"/>
    <col min="13059" max="13059" width="5.77734375" style="198" customWidth="1"/>
    <col min="13060" max="13060" width="7.109375" style="198" customWidth="1"/>
    <col min="13061" max="13061" width="6.109375" style="198" customWidth="1"/>
    <col min="13062" max="13062" width="11.6640625" style="198" customWidth="1"/>
    <col min="13063" max="13063" width="16" style="198" customWidth="1"/>
    <col min="13064" max="13064" width="65.6640625" style="198" customWidth="1"/>
    <col min="13065" max="13065" width="1.6640625" style="198" customWidth="1"/>
    <col min="13066" max="13066" width="5.77734375" style="198" customWidth="1"/>
    <col min="13067" max="13067" width="9.6640625" style="198" customWidth="1"/>
    <col min="13068" max="13068" width="15.44140625" style="198" customWidth="1"/>
    <col min="13069" max="13069" width="9.33203125" style="198"/>
    <col min="13070" max="13070" width="15.109375" style="198" bestFit="1" customWidth="1"/>
    <col min="13071" max="13312" width="9.33203125" style="198"/>
    <col min="13313" max="13313" width="16.33203125" style="198" customWidth="1"/>
    <col min="13314" max="13314" width="41.44140625" style="198" customWidth="1"/>
    <col min="13315" max="13315" width="5.77734375" style="198" customWidth="1"/>
    <col min="13316" max="13316" width="7.109375" style="198" customWidth="1"/>
    <col min="13317" max="13317" width="6.109375" style="198" customWidth="1"/>
    <col min="13318" max="13318" width="11.6640625" style="198" customWidth="1"/>
    <col min="13319" max="13319" width="16" style="198" customWidth="1"/>
    <col min="13320" max="13320" width="65.6640625" style="198" customWidth="1"/>
    <col min="13321" max="13321" width="1.6640625" style="198" customWidth="1"/>
    <col min="13322" max="13322" width="5.77734375" style="198" customWidth="1"/>
    <col min="13323" max="13323" width="9.6640625" style="198" customWidth="1"/>
    <col min="13324" max="13324" width="15.44140625" style="198" customWidth="1"/>
    <col min="13325" max="13325" width="9.33203125" style="198"/>
    <col min="13326" max="13326" width="15.109375" style="198" bestFit="1" customWidth="1"/>
    <col min="13327" max="13568" width="9.33203125" style="198"/>
    <col min="13569" max="13569" width="16.33203125" style="198" customWidth="1"/>
    <col min="13570" max="13570" width="41.44140625" style="198" customWidth="1"/>
    <col min="13571" max="13571" width="5.77734375" style="198" customWidth="1"/>
    <col min="13572" max="13572" width="7.109375" style="198" customWidth="1"/>
    <col min="13573" max="13573" width="6.109375" style="198" customWidth="1"/>
    <col min="13574" max="13574" width="11.6640625" style="198" customWidth="1"/>
    <col min="13575" max="13575" width="16" style="198" customWidth="1"/>
    <col min="13576" max="13576" width="65.6640625" style="198" customWidth="1"/>
    <col min="13577" max="13577" width="1.6640625" style="198" customWidth="1"/>
    <col min="13578" max="13578" width="5.77734375" style="198" customWidth="1"/>
    <col min="13579" max="13579" width="9.6640625" style="198" customWidth="1"/>
    <col min="13580" max="13580" width="15.44140625" style="198" customWidth="1"/>
    <col min="13581" max="13581" width="9.33203125" style="198"/>
    <col min="13582" max="13582" width="15.109375" style="198" bestFit="1" customWidth="1"/>
    <col min="13583" max="13824" width="9.33203125" style="198"/>
    <col min="13825" max="13825" width="16.33203125" style="198" customWidth="1"/>
    <col min="13826" max="13826" width="41.44140625" style="198" customWidth="1"/>
    <col min="13827" max="13827" width="5.77734375" style="198" customWidth="1"/>
    <col min="13828" max="13828" width="7.109375" style="198" customWidth="1"/>
    <col min="13829" max="13829" width="6.109375" style="198" customWidth="1"/>
    <col min="13830" max="13830" width="11.6640625" style="198" customWidth="1"/>
    <col min="13831" max="13831" width="16" style="198" customWidth="1"/>
    <col min="13832" max="13832" width="65.6640625" style="198" customWidth="1"/>
    <col min="13833" max="13833" width="1.6640625" style="198" customWidth="1"/>
    <col min="13834" max="13834" width="5.77734375" style="198" customWidth="1"/>
    <col min="13835" max="13835" width="9.6640625" style="198" customWidth="1"/>
    <col min="13836" max="13836" width="15.44140625" style="198" customWidth="1"/>
    <col min="13837" max="13837" width="9.33203125" style="198"/>
    <col min="13838" max="13838" width="15.109375" style="198" bestFit="1" customWidth="1"/>
    <col min="13839" max="14080" width="9.33203125" style="198"/>
    <col min="14081" max="14081" width="16.33203125" style="198" customWidth="1"/>
    <col min="14082" max="14082" width="41.44140625" style="198" customWidth="1"/>
    <col min="14083" max="14083" width="5.77734375" style="198" customWidth="1"/>
    <col min="14084" max="14084" width="7.109375" style="198" customWidth="1"/>
    <col min="14085" max="14085" width="6.109375" style="198" customWidth="1"/>
    <col min="14086" max="14086" width="11.6640625" style="198" customWidth="1"/>
    <col min="14087" max="14087" width="16" style="198" customWidth="1"/>
    <col min="14088" max="14088" width="65.6640625" style="198" customWidth="1"/>
    <col min="14089" max="14089" width="1.6640625" style="198" customWidth="1"/>
    <col min="14090" max="14090" width="5.77734375" style="198" customWidth="1"/>
    <col min="14091" max="14091" width="9.6640625" style="198" customWidth="1"/>
    <col min="14092" max="14092" width="15.44140625" style="198" customWidth="1"/>
    <col min="14093" max="14093" width="9.33203125" style="198"/>
    <col min="14094" max="14094" width="15.109375" style="198" bestFit="1" customWidth="1"/>
    <col min="14095" max="14336" width="9.33203125" style="198"/>
    <col min="14337" max="14337" width="16.33203125" style="198" customWidth="1"/>
    <col min="14338" max="14338" width="41.44140625" style="198" customWidth="1"/>
    <col min="14339" max="14339" width="5.77734375" style="198" customWidth="1"/>
    <col min="14340" max="14340" width="7.109375" style="198" customWidth="1"/>
    <col min="14341" max="14341" width="6.109375" style="198" customWidth="1"/>
    <col min="14342" max="14342" width="11.6640625" style="198" customWidth="1"/>
    <col min="14343" max="14343" width="16" style="198" customWidth="1"/>
    <col min="14344" max="14344" width="65.6640625" style="198" customWidth="1"/>
    <col min="14345" max="14345" width="1.6640625" style="198" customWidth="1"/>
    <col min="14346" max="14346" width="5.77734375" style="198" customWidth="1"/>
    <col min="14347" max="14347" width="9.6640625" style="198" customWidth="1"/>
    <col min="14348" max="14348" width="15.44140625" style="198" customWidth="1"/>
    <col min="14349" max="14349" width="9.33203125" style="198"/>
    <col min="14350" max="14350" width="15.109375" style="198" bestFit="1" customWidth="1"/>
    <col min="14351" max="14592" width="9.33203125" style="198"/>
    <col min="14593" max="14593" width="16.33203125" style="198" customWidth="1"/>
    <col min="14594" max="14594" width="41.44140625" style="198" customWidth="1"/>
    <col min="14595" max="14595" width="5.77734375" style="198" customWidth="1"/>
    <col min="14596" max="14596" width="7.109375" style="198" customWidth="1"/>
    <col min="14597" max="14597" width="6.109375" style="198" customWidth="1"/>
    <col min="14598" max="14598" width="11.6640625" style="198" customWidth="1"/>
    <col min="14599" max="14599" width="16" style="198" customWidth="1"/>
    <col min="14600" max="14600" width="65.6640625" style="198" customWidth="1"/>
    <col min="14601" max="14601" width="1.6640625" style="198" customWidth="1"/>
    <col min="14602" max="14602" width="5.77734375" style="198" customWidth="1"/>
    <col min="14603" max="14603" width="9.6640625" style="198" customWidth="1"/>
    <col min="14604" max="14604" width="15.44140625" style="198" customWidth="1"/>
    <col min="14605" max="14605" width="9.33203125" style="198"/>
    <col min="14606" max="14606" width="15.109375" style="198" bestFit="1" customWidth="1"/>
    <col min="14607" max="14848" width="9.33203125" style="198"/>
    <col min="14849" max="14849" width="16.33203125" style="198" customWidth="1"/>
    <col min="14850" max="14850" width="41.44140625" style="198" customWidth="1"/>
    <col min="14851" max="14851" width="5.77734375" style="198" customWidth="1"/>
    <col min="14852" max="14852" width="7.109375" style="198" customWidth="1"/>
    <col min="14853" max="14853" width="6.109375" style="198" customWidth="1"/>
    <col min="14854" max="14854" width="11.6640625" style="198" customWidth="1"/>
    <col min="14855" max="14855" width="16" style="198" customWidth="1"/>
    <col min="14856" max="14856" width="65.6640625" style="198" customWidth="1"/>
    <col min="14857" max="14857" width="1.6640625" style="198" customWidth="1"/>
    <col min="14858" max="14858" width="5.77734375" style="198" customWidth="1"/>
    <col min="14859" max="14859" width="9.6640625" style="198" customWidth="1"/>
    <col min="14860" max="14860" width="15.44140625" style="198" customWidth="1"/>
    <col min="14861" max="14861" width="9.33203125" style="198"/>
    <col min="14862" max="14862" width="15.109375" style="198" bestFit="1" customWidth="1"/>
    <col min="14863" max="15104" width="9.33203125" style="198"/>
    <col min="15105" max="15105" width="16.33203125" style="198" customWidth="1"/>
    <col min="15106" max="15106" width="41.44140625" style="198" customWidth="1"/>
    <col min="15107" max="15107" width="5.77734375" style="198" customWidth="1"/>
    <col min="15108" max="15108" width="7.109375" style="198" customWidth="1"/>
    <col min="15109" max="15109" width="6.109375" style="198" customWidth="1"/>
    <col min="15110" max="15110" width="11.6640625" style="198" customWidth="1"/>
    <col min="15111" max="15111" width="16" style="198" customWidth="1"/>
    <col min="15112" max="15112" width="65.6640625" style="198" customWidth="1"/>
    <col min="15113" max="15113" width="1.6640625" style="198" customWidth="1"/>
    <col min="15114" max="15114" width="5.77734375" style="198" customWidth="1"/>
    <col min="15115" max="15115" width="9.6640625" style="198" customWidth="1"/>
    <col min="15116" max="15116" width="15.44140625" style="198" customWidth="1"/>
    <col min="15117" max="15117" width="9.33203125" style="198"/>
    <col min="15118" max="15118" width="15.109375" style="198" bestFit="1" customWidth="1"/>
    <col min="15119" max="15360" width="9.33203125" style="198"/>
    <col min="15361" max="15361" width="16.33203125" style="198" customWidth="1"/>
    <col min="15362" max="15362" width="41.44140625" style="198" customWidth="1"/>
    <col min="15363" max="15363" width="5.77734375" style="198" customWidth="1"/>
    <col min="15364" max="15364" width="7.109375" style="198" customWidth="1"/>
    <col min="15365" max="15365" width="6.109375" style="198" customWidth="1"/>
    <col min="15366" max="15366" width="11.6640625" style="198" customWidth="1"/>
    <col min="15367" max="15367" width="16" style="198" customWidth="1"/>
    <col min="15368" max="15368" width="65.6640625" style="198" customWidth="1"/>
    <col min="15369" max="15369" width="1.6640625" style="198" customWidth="1"/>
    <col min="15370" max="15370" width="5.77734375" style="198" customWidth="1"/>
    <col min="15371" max="15371" width="9.6640625" style="198" customWidth="1"/>
    <col min="15372" max="15372" width="15.44140625" style="198" customWidth="1"/>
    <col min="15373" max="15373" width="9.33203125" style="198"/>
    <col min="15374" max="15374" width="15.109375" style="198" bestFit="1" customWidth="1"/>
    <col min="15375" max="15616" width="9.33203125" style="198"/>
    <col min="15617" max="15617" width="16.33203125" style="198" customWidth="1"/>
    <col min="15618" max="15618" width="41.44140625" style="198" customWidth="1"/>
    <col min="15619" max="15619" width="5.77734375" style="198" customWidth="1"/>
    <col min="15620" max="15620" width="7.109375" style="198" customWidth="1"/>
    <col min="15621" max="15621" width="6.109375" style="198" customWidth="1"/>
    <col min="15622" max="15622" width="11.6640625" style="198" customWidth="1"/>
    <col min="15623" max="15623" width="16" style="198" customWidth="1"/>
    <col min="15624" max="15624" width="65.6640625" style="198" customWidth="1"/>
    <col min="15625" max="15625" width="1.6640625" style="198" customWidth="1"/>
    <col min="15626" max="15626" width="5.77734375" style="198" customWidth="1"/>
    <col min="15627" max="15627" width="9.6640625" style="198" customWidth="1"/>
    <col min="15628" max="15628" width="15.44140625" style="198" customWidth="1"/>
    <col min="15629" max="15629" width="9.33203125" style="198"/>
    <col min="15630" max="15630" width="15.109375" style="198" bestFit="1" customWidth="1"/>
    <col min="15631" max="15872" width="9.33203125" style="198"/>
    <col min="15873" max="15873" width="16.33203125" style="198" customWidth="1"/>
    <col min="15874" max="15874" width="41.44140625" style="198" customWidth="1"/>
    <col min="15875" max="15875" width="5.77734375" style="198" customWidth="1"/>
    <col min="15876" max="15876" width="7.109375" style="198" customWidth="1"/>
    <col min="15877" max="15877" width="6.109375" style="198" customWidth="1"/>
    <col min="15878" max="15878" width="11.6640625" style="198" customWidth="1"/>
    <col min="15879" max="15879" width="16" style="198" customWidth="1"/>
    <col min="15880" max="15880" width="65.6640625" style="198" customWidth="1"/>
    <col min="15881" max="15881" width="1.6640625" style="198" customWidth="1"/>
    <col min="15882" max="15882" width="5.77734375" style="198" customWidth="1"/>
    <col min="15883" max="15883" width="9.6640625" style="198" customWidth="1"/>
    <col min="15884" max="15884" width="15.44140625" style="198" customWidth="1"/>
    <col min="15885" max="15885" width="9.33203125" style="198"/>
    <col min="15886" max="15886" width="15.109375" style="198" bestFit="1" customWidth="1"/>
    <col min="15887" max="16128" width="9.33203125" style="198"/>
    <col min="16129" max="16129" width="16.33203125" style="198" customWidth="1"/>
    <col min="16130" max="16130" width="41.44140625" style="198" customWidth="1"/>
    <col min="16131" max="16131" width="5.77734375" style="198" customWidth="1"/>
    <col min="16132" max="16132" width="7.109375" style="198" customWidth="1"/>
    <col min="16133" max="16133" width="6.109375" style="198" customWidth="1"/>
    <col min="16134" max="16134" width="11.6640625" style="198" customWidth="1"/>
    <col min="16135" max="16135" width="16" style="198" customWidth="1"/>
    <col min="16136" max="16136" width="65.6640625" style="198" customWidth="1"/>
    <col min="16137" max="16137" width="1.6640625" style="198" customWidth="1"/>
    <col min="16138" max="16138" width="5.77734375" style="198" customWidth="1"/>
    <col min="16139" max="16139" width="9.6640625" style="198" customWidth="1"/>
    <col min="16140" max="16140" width="15.44140625" style="198" customWidth="1"/>
    <col min="16141" max="16141" width="9.33203125" style="198"/>
    <col min="16142" max="16142" width="15.109375" style="198" bestFit="1" customWidth="1"/>
    <col min="16143" max="16384" width="9.33203125" style="198"/>
  </cols>
  <sheetData>
    <row r="1" spans="1:14" ht="40.15" customHeight="1">
      <c r="A1" s="302" t="s">
        <v>856</v>
      </c>
      <c r="B1" s="303"/>
      <c r="C1" s="303"/>
      <c r="D1" s="303"/>
      <c r="E1" s="303"/>
      <c r="F1" s="196"/>
      <c r="G1" s="196"/>
      <c r="H1" s="197"/>
      <c r="N1" s="199"/>
    </row>
    <row r="2" spans="1:14" ht="41.5" customHeight="1">
      <c r="A2" s="304" t="s">
        <v>880</v>
      </c>
      <c r="B2" s="305"/>
      <c r="C2" s="305"/>
      <c r="D2" s="305"/>
      <c r="E2" s="305"/>
      <c r="F2" s="305"/>
      <c r="G2" s="305"/>
      <c r="H2" s="306"/>
      <c r="N2" s="199"/>
    </row>
    <row r="3" spans="1:14" ht="45" customHeight="1">
      <c r="A3" s="200" t="s">
        <v>858</v>
      </c>
      <c r="B3" s="201" t="s">
        <v>859</v>
      </c>
      <c r="C3" s="201" t="s">
        <v>860</v>
      </c>
      <c r="D3" s="201" t="s">
        <v>861</v>
      </c>
      <c r="E3" s="201" t="s">
        <v>862</v>
      </c>
      <c r="F3" s="202" t="s">
        <v>863</v>
      </c>
      <c r="G3" s="203" t="s">
        <v>864</v>
      </c>
      <c r="H3" s="204" t="s">
        <v>865</v>
      </c>
      <c r="J3" s="199"/>
    </row>
    <row r="4" spans="1:14" ht="394.5" customHeight="1">
      <c r="A4" s="205" t="s">
        <v>881</v>
      </c>
      <c r="B4" s="206"/>
      <c r="C4" s="207">
        <v>1</v>
      </c>
      <c r="D4" s="208">
        <v>1.6</v>
      </c>
      <c r="E4" s="208">
        <v>3.7</v>
      </c>
      <c r="F4" s="209">
        <v>0</v>
      </c>
      <c r="G4" s="209">
        <f>F4*C4</f>
        <v>0</v>
      </c>
      <c r="H4" s="210" t="s">
        <v>882</v>
      </c>
      <c r="J4" s="199"/>
    </row>
    <row r="5" spans="1:14" ht="139" customHeight="1">
      <c r="A5" s="205" t="s">
        <v>883</v>
      </c>
      <c r="B5" s="206"/>
      <c r="C5" s="207">
        <v>2</v>
      </c>
      <c r="D5" s="208">
        <v>1.6</v>
      </c>
      <c r="E5" s="208">
        <v>0.4</v>
      </c>
      <c r="F5" s="209">
        <v>0</v>
      </c>
      <c r="G5" s="209">
        <f>F5*C5</f>
        <v>0</v>
      </c>
      <c r="H5" s="210" t="s">
        <v>884</v>
      </c>
      <c r="J5" s="199"/>
    </row>
    <row r="6" spans="1:14" ht="167.15" customHeight="1">
      <c r="A6" s="205" t="s">
        <v>885</v>
      </c>
      <c r="B6" s="206"/>
      <c r="C6" s="207">
        <v>1</v>
      </c>
      <c r="D6" s="208">
        <v>0.6</v>
      </c>
      <c r="E6" s="208">
        <v>0.4</v>
      </c>
      <c r="F6" s="209">
        <v>0</v>
      </c>
      <c r="G6" s="209">
        <f>F6*C6</f>
        <v>0</v>
      </c>
      <c r="H6" s="210" t="s">
        <v>886</v>
      </c>
      <c r="J6" s="199"/>
    </row>
    <row r="7" spans="1:14" ht="14.65" customHeight="1">
      <c r="A7" s="307" t="s">
        <v>878</v>
      </c>
      <c r="B7" s="308"/>
      <c r="C7" s="211"/>
      <c r="D7" s="212"/>
      <c r="E7" s="212"/>
      <c r="F7" s="213"/>
      <c r="G7" s="213"/>
      <c r="H7" s="214"/>
      <c r="J7" s="199"/>
    </row>
    <row r="8" spans="1:14" ht="37.15" customHeight="1">
      <c r="A8" s="309" t="s">
        <v>879</v>
      </c>
      <c r="B8" s="310"/>
      <c r="C8" s="310"/>
      <c r="D8" s="310"/>
      <c r="E8" s="310"/>
      <c r="F8" s="310"/>
      <c r="G8" s="310"/>
      <c r="H8" s="311"/>
      <c r="J8" s="199"/>
    </row>
    <row r="9" spans="1:14" ht="9" customHeight="1">
      <c r="A9" s="312"/>
      <c r="B9" s="312"/>
      <c r="C9" s="312"/>
      <c r="D9" s="312"/>
      <c r="E9" s="312"/>
      <c r="F9" s="312"/>
      <c r="G9" s="312"/>
      <c r="H9" s="312"/>
      <c r="I9" s="215" t="s">
        <v>26</v>
      </c>
      <c r="J9" s="199"/>
    </row>
    <row r="10" spans="1:14">
      <c r="J10" s="199"/>
    </row>
    <row r="11" spans="1:14">
      <c r="J11" s="199"/>
    </row>
  </sheetData>
  <mergeCells count="5">
    <mergeCell ref="A1:E1"/>
    <mergeCell ref="A2:H2"/>
    <mergeCell ref="A7:B7"/>
    <mergeCell ref="A8:H8"/>
    <mergeCell ref="A9:H9"/>
  </mergeCells>
  <pageMargins left="0.23622047244094491" right="0.23622047244094491" top="0.35433070866141736" bottom="0.35433070866141736" header="0.31496062992125984" footer="0.31496062992125984"/>
  <pageSetup paperSize="9" scale="95" orientation="landscape" r:id="rId1"/>
  <rowBreaks count="1" manualBreakCount="1">
    <brk id="5" max="7"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84"/>
  <sheetViews>
    <sheetView showGridLines="0" workbookViewId="0"/>
  </sheetViews>
  <sheetFormatPr defaultRowHeight="10"/>
  <cols>
    <col min="1" max="1" width="8.33203125" style="1" customWidth="1"/>
    <col min="2" max="2" width="1.109375" style="1" customWidth="1"/>
    <col min="3" max="3" width="4.109375" style="1" customWidth="1"/>
    <col min="4" max="4" width="4.33203125" style="1" customWidth="1"/>
    <col min="5" max="5" width="17.109375" style="1" customWidth="1"/>
    <col min="6" max="6" width="50.77734375" style="1" customWidth="1"/>
    <col min="7" max="7" width="7.44140625" style="1" customWidth="1"/>
    <col min="8" max="8" width="14" style="1" customWidth="1"/>
    <col min="9" max="9" width="15.77734375" style="1" customWidth="1"/>
    <col min="10" max="10" width="22.33203125" style="1" customWidth="1"/>
    <col min="11" max="11" width="22.33203125" style="1" hidden="1" customWidth="1"/>
    <col min="12" max="12" width="9.33203125" style="1" customWidth="1"/>
    <col min="13" max="13" width="10.77734375" style="1" hidden="1" customWidth="1"/>
    <col min="14" max="14" width="9.33203125" style="1" hidden="1"/>
    <col min="15" max="20" width="14.10937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7" customHeight="1">
      <c r="L2" s="259" t="s">
        <v>5</v>
      </c>
      <c r="M2" s="260"/>
      <c r="N2" s="260"/>
      <c r="O2" s="260"/>
      <c r="P2" s="260"/>
      <c r="Q2" s="260"/>
      <c r="R2" s="260"/>
      <c r="S2" s="260"/>
      <c r="T2" s="260"/>
      <c r="U2" s="260"/>
      <c r="V2" s="260"/>
      <c r="AT2" s="17" t="s">
        <v>98</v>
      </c>
    </row>
    <row r="3" spans="1:46" s="1" customFormat="1" ht="7" customHeight="1">
      <c r="B3" s="18"/>
      <c r="C3" s="19"/>
      <c r="D3" s="19"/>
      <c r="E3" s="19"/>
      <c r="F3" s="19"/>
      <c r="G3" s="19"/>
      <c r="H3" s="19"/>
      <c r="I3" s="19"/>
      <c r="J3" s="19"/>
      <c r="K3" s="19"/>
      <c r="L3" s="20"/>
      <c r="AT3" s="17" t="s">
        <v>86</v>
      </c>
    </row>
    <row r="4" spans="1:46" s="1" customFormat="1" ht="25" customHeight="1">
      <c r="B4" s="20"/>
      <c r="D4" s="21" t="s">
        <v>105</v>
      </c>
      <c r="L4" s="20"/>
      <c r="M4" s="89" t="s">
        <v>10</v>
      </c>
      <c r="AT4" s="17" t="s">
        <v>3</v>
      </c>
    </row>
    <row r="5" spans="1:46" s="1" customFormat="1" ht="7" customHeight="1">
      <c r="B5" s="20"/>
      <c r="L5" s="20"/>
    </row>
    <row r="6" spans="1:46" s="1" customFormat="1" ht="12" customHeight="1">
      <c r="B6" s="20"/>
      <c r="D6" s="27" t="s">
        <v>16</v>
      </c>
      <c r="L6" s="20"/>
    </row>
    <row r="7" spans="1:46" s="1" customFormat="1" ht="16.5" customHeight="1">
      <c r="B7" s="20"/>
      <c r="E7" s="299" t="str">
        <f>'Rekapitulace stavby'!K6</f>
        <v>KAPLE SV VÁCLAVA VONOKLASY Na Návsi, Vonoklasy</v>
      </c>
      <c r="F7" s="300"/>
      <c r="G7" s="300"/>
      <c r="H7" s="300"/>
      <c r="L7" s="20"/>
    </row>
    <row r="8" spans="1:46" s="2" customFormat="1" ht="12" customHeight="1">
      <c r="A8" s="32"/>
      <c r="B8" s="33"/>
      <c r="C8" s="32"/>
      <c r="D8" s="27" t="s">
        <v>106</v>
      </c>
      <c r="E8" s="32"/>
      <c r="F8" s="32"/>
      <c r="G8" s="32"/>
      <c r="H8" s="32"/>
      <c r="I8" s="32"/>
      <c r="J8" s="32"/>
      <c r="K8" s="32"/>
      <c r="L8" s="42"/>
      <c r="S8" s="32"/>
      <c r="T8" s="32"/>
      <c r="U8" s="32"/>
      <c r="V8" s="32"/>
      <c r="W8" s="32"/>
      <c r="X8" s="32"/>
      <c r="Y8" s="32"/>
      <c r="Z8" s="32"/>
      <c r="AA8" s="32"/>
      <c r="AB8" s="32"/>
      <c r="AC8" s="32"/>
      <c r="AD8" s="32"/>
      <c r="AE8" s="32"/>
    </row>
    <row r="9" spans="1:46" s="2" customFormat="1" ht="16.5" customHeight="1">
      <c r="A9" s="32"/>
      <c r="B9" s="33"/>
      <c r="C9" s="32"/>
      <c r="D9" s="32"/>
      <c r="E9" s="281" t="s">
        <v>652</v>
      </c>
      <c r="F9" s="298"/>
      <c r="G9" s="298"/>
      <c r="H9" s="298"/>
      <c r="I9" s="32"/>
      <c r="J9" s="32"/>
      <c r="K9" s="32"/>
      <c r="L9" s="42"/>
      <c r="S9" s="32"/>
      <c r="T9" s="32"/>
      <c r="U9" s="32"/>
      <c r="V9" s="32"/>
      <c r="W9" s="32"/>
      <c r="X9" s="32"/>
      <c r="Y9" s="32"/>
      <c r="Z9" s="32"/>
      <c r="AA9" s="32"/>
      <c r="AB9" s="32"/>
      <c r="AC9" s="32"/>
      <c r="AD9" s="32"/>
      <c r="AE9" s="32"/>
    </row>
    <row r="10" spans="1:46" s="2" customFormat="1">
      <c r="A10" s="32"/>
      <c r="B10" s="33"/>
      <c r="C10" s="32"/>
      <c r="D10" s="32"/>
      <c r="E10" s="32"/>
      <c r="F10" s="32"/>
      <c r="G10" s="32"/>
      <c r="H10" s="32"/>
      <c r="I10" s="32"/>
      <c r="J10" s="32"/>
      <c r="K10" s="32"/>
      <c r="L10" s="42"/>
      <c r="S10" s="32"/>
      <c r="T10" s="32"/>
      <c r="U10" s="32"/>
      <c r="V10" s="32"/>
      <c r="W10" s="32"/>
      <c r="X10" s="32"/>
      <c r="Y10" s="32"/>
      <c r="Z10" s="32"/>
      <c r="AA10" s="32"/>
      <c r="AB10" s="32"/>
      <c r="AC10" s="32"/>
      <c r="AD10" s="32"/>
      <c r="AE10" s="32"/>
    </row>
    <row r="11" spans="1:46" s="2" customFormat="1" ht="12" customHeight="1">
      <c r="A11" s="32"/>
      <c r="B11" s="33"/>
      <c r="C11" s="32"/>
      <c r="D11" s="27" t="s">
        <v>18</v>
      </c>
      <c r="E11" s="32"/>
      <c r="F11" s="25" t="s">
        <v>1</v>
      </c>
      <c r="G11" s="32"/>
      <c r="H11" s="32"/>
      <c r="I11" s="27" t="s">
        <v>19</v>
      </c>
      <c r="J11" s="25" t="s">
        <v>1</v>
      </c>
      <c r="K11" s="32"/>
      <c r="L11" s="42"/>
      <c r="S11" s="32"/>
      <c r="T11" s="32"/>
      <c r="U11" s="32"/>
      <c r="V11" s="32"/>
      <c r="W11" s="32"/>
      <c r="X11" s="32"/>
      <c r="Y11" s="32"/>
      <c r="Z11" s="32"/>
      <c r="AA11" s="32"/>
      <c r="AB11" s="32"/>
      <c r="AC11" s="32"/>
      <c r="AD11" s="32"/>
      <c r="AE11" s="32"/>
    </row>
    <row r="12" spans="1:46" s="2" customFormat="1" ht="12" customHeight="1">
      <c r="A12" s="32"/>
      <c r="B12" s="33"/>
      <c r="C12" s="32"/>
      <c r="D12" s="27" t="s">
        <v>20</v>
      </c>
      <c r="E12" s="32"/>
      <c r="F12" s="25" t="s">
        <v>21</v>
      </c>
      <c r="G12" s="32"/>
      <c r="H12" s="32"/>
      <c r="I12" s="27" t="s">
        <v>22</v>
      </c>
      <c r="J12" s="55" t="str">
        <f>'Rekapitulace stavby'!AN8</f>
        <v>20. 8. 2025</v>
      </c>
      <c r="K12" s="32"/>
      <c r="L12" s="42"/>
      <c r="S12" s="32"/>
      <c r="T12" s="32"/>
      <c r="U12" s="32"/>
      <c r="V12" s="32"/>
      <c r="W12" s="32"/>
      <c r="X12" s="32"/>
      <c r="Y12" s="32"/>
      <c r="Z12" s="32"/>
      <c r="AA12" s="32"/>
      <c r="AB12" s="32"/>
      <c r="AC12" s="32"/>
      <c r="AD12" s="32"/>
      <c r="AE12" s="32"/>
    </row>
    <row r="13" spans="1:46" s="2" customFormat="1" ht="10.9" customHeight="1">
      <c r="A13" s="32"/>
      <c r="B13" s="33"/>
      <c r="C13" s="32"/>
      <c r="D13" s="32"/>
      <c r="E13" s="32"/>
      <c r="F13" s="32"/>
      <c r="G13" s="32"/>
      <c r="H13" s="32"/>
      <c r="I13" s="32"/>
      <c r="J13" s="32"/>
      <c r="K13" s="32"/>
      <c r="L13" s="42"/>
      <c r="S13" s="32"/>
      <c r="T13" s="32"/>
      <c r="U13" s="32"/>
      <c r="V13" s="32"/>
      <c r="W13" s="32"/>
      <c r="X13" s="32"/>
      <c r="Y13" s="32"/>
      <c r="Z13" s="32"/>
      <c r="AA13" s="32"/>
      <c r="AB13" s="32"/>
      <c r="AC13" s="32"/>
      <c r="AD13" s="32"/>
      <c r="AE13" s="32"/>
    </row>
    <row r="14" spans="1:46" s="2" customFormat="1" ht="12" customHeight="1">
      <c r="A14" s="32"/>
      <c r="B14" s="33"/>
      <c r="C14" s="32"/>
      <c r="D14" s="27" t="s">
        <v>24</v>
      </c>
      <c r="E14" s="32"/>
      <c r="F14" s="32"/>
      <c r="G14" s="32"/>
      <c r="H14" s="32"/>
      <c r="I14" s="27" t="s">
        <v>25</v>
      </c>
      <c r="J14" s="25" t="str">
        <f>IF('Rekapitulace stavby'!AN10="","",'Rekapitulace stavby'!AN10)</f>
        <v/>
      </c>
      <c r="K14" s="32"/>
      <c r="L14" s="42"/>
      <c r="S14" s="32"/>
      <c r="T14" s="32"/>
      <c r="U14" s="32"/>
      <c r="V14" s="32"/>
      <c r="W14" s="32"/>
      <c r="X14" s="32"/>
      <c r="Y14" s="32"/>
      <c r="Z14" s="32"/>
      <c r="AA14" s="32"/>
      <c r="AB14" s="32"/>
      <c r="AC14" s="32"/>
      <c r="AD14" s="32"/>
      <c r="AE14" s="32"/>
    </row>
    <row r="15" spans="1:46" s="2" customFormat="1" ht="18" customHeight="1">
      <c r="A15" s="32"/>
      <c r="B15" s="33"/>
      <c r="C15" s="32"/>
      <c r="D15" s="32"/>
      <c r="E15" s="25" t="str">
        <f>IF('Rekapitulace stavby'!E11="","",'Rekapitulace stavby'!E11)</f>
        <v xml:space="preserve"> </v>
      </c>
      <c r="F15" s="32"/>
      <c r="G15" s="32"/>
      <c r="H15" s="32"/>
      <c r="I15" s="27" t="s">
        <v>27</v>
      </c>
      <c r="J15" s="25" t="str">
        <f>IF('Rekapitulace stavby'!AN11="","",'Rekapitulace stavby'!AN11)</f>
        <v/>
      </c>
      <c r="K15" s="32"/>
      <c r="L15" s="42"/>
      <c r="S15" s="32"/>
      <c r="T15" s="32"/>
      <c r="U15" s="32"/>
      <c r="V15" s="32"/>
      <c r="W15" s="32"/>
      <c r="X15" s="32"/>
      <c r="Y15" s="32"/>
      <c r="Z15" s="32"/>
      <c r="AA15" s="32"/>
      <c r="AB15" s="32"/>
      <c r="AC15" s="32"/>
      <c r="AD15" s="32"/>
      <c r="AE15" s="32"/>
    </row>
    <row r="16" spans="1:46" s="2" customFormat="1" ht="7" customHeight="1">
      <c r="A16" s="32"/>
      <c r="B16" s="33"/>
      <c r="C16" s="32"/>
      <c r="D16" s="32"/>
      <c r="E16" s="32"/>
      <c r="F16" s="32"/>
      <c r="G16" s="32"/>
      <c r="H16" s="32"/>
      <c r="I16" s="32"/>
      <c r="J16" s="32"/>
      <c r="K16" s="32"/>
      <c r="L16" s="42"/>
      <c r="S16" s="32"/>
      <c r="T16" s="32"/>
      <c r="U16" s="32"/>
      <c r="V16" s="32"/>
      <c r="W16" s="32"/>
      <c r="X16" s="32"/>
      <c r="Y16" s="32"/>
      <c r="Z16" s="32"/>
      <c r="AA16" s="32"/>
      <c r="AB16" s="32"/>
      <c r="AC16" s="32"/>
      <c r="AD16" s="32"/>
      <c r="AE16" s="32"/>
    </row>
    <row r="17" spans="1:31" s="2" customFormat="1" ht="12" customHeight="1">
      <c r="A17" s="32"/>
      <c r="B17" s="33"/>
      <c r="C17" s="32"/>
      <c r="D17" s="27" t="s">
        <v>28</v>
      </c>
      <c r="E17" s="32"/>
      <c r="F17" s="32"/>
      <c r="G17" s="32"/>
      <c r="H17" s="32"/>
      <c r="I17" s="27" t="s">
        <v>25</v>
      </c>
      <c r="J17" s="28" t="str">
        <f>'Rekapitulace stavby'!AN13</f>
        <v>Vyplň údaj</v>
      </c>
      <c r="K17" s="32"/>
      <c r="L17" s="42"/>
      <c r="S17" s="32"/>
      <c r="T17" s="32"/>
      <c r="U17" s="32"/>
      <c r="V17" s="32"/>
      <c r="W17" s="32"/>
      <c r="X17" s="32"/>
      <c r="Y17" s="32"/>
      <c r="Z17" s="32"/>
      <c r="AA17" s="32"/>
      <c r="AB17" s="32"/>
      <c r="AC17" s="32"/>
      <c r="AD17" s="32"/>
      <c r="AE17" s="32"/>
    </row>
    <row r="18" spans="1:31" s="2" customFormat="1" ht="18" customHeight="1">
      <c r="A18" s="32"/>
      <c r="B18" s="33"/>
      <c r="C18" s="32"/>
      <c r="D18" s="32"/>
      <c r="E18" s="301" t="str">
        <f>'Rekapitulace stavby'!E14</f>
        <v>Vyplň údaj</v>
      </c>
      <c r="F18" s="271"/>
      <c r="G18" s="271"/>
      <c r="H18" s="271"/>
      <c r="I18" s="27" t="s">
        <v>27</v>
      </c>
      <c r="J18" s="28" t="str">
        <f>'Rekapitulace stavby'!AN14</f>
        <v>Vyplň údaj</v>
      </c>
      <c r="K18" s="32"/>
      <c r="L18" s="42"/>
      <c r="S18" s="32"/>
      <c r="T18" s="32"/>
      <c r="U18" s="32"/>
      <c r="V18" s="32"/>
      <c r="W18" s="32"/>
      <c r="X18" s="32"/>
      <c r="Y18" s="32"/>
      <c r="Z18" s="32"/>
      <c r="AA18" s="32"/>
      <c r="AB18" s="32"/>
      <c r="AC18" s="32"/>
      <c r="AD18" s="32"/>
      <c r="AE18" s="32"/>
    </row>
    <row r="19" spans="1:31" s="2" customFormat="1" ht="7" customHeight="1">
      <c r="A19" s="32"/>
      <c r="B19" s="33"/>
      <c r="C19" s="32"/>
      <c r="D19" s="32"/>
      <c r="E19" s="32"/>
      <c r="F19" s="32"/>
      <c r="G19" s="32"/>
      <c r="H19" s="32"/>
      <c r="I19" s="32"/>
      <c r="J19" s="32"/>
      <c r="K19" s="32"/>
      <c r="L19" s="42"/>
      <c r="S19" s="32"/>
      <c r="T19" s="32"/>
      <c r="U19" s="32"/>
      <c r="V19" s="32"/>
      <c r="W19" s="32"/>
      <c r="X19" s="32"/>
      <c r="Y19" s="32"/>
      <c r="Z19" s="32"/>
      <c r="AA19" s="32"/>
      <c r="AB19" s="32"/>
      <c r="AC19" s="32"/>
      <c r="AD19" s="32"/>
      <c r="AE19" s="32"/>
    </row>
    <row r="20" spans="1:31" s="2" customFormat="1" ht="12" customHeight="1">
      <c r="A20" s="32"/>
      <c r="B20" s="33"/>
      <c r="C20" s="32"/>
      <c r="D20" s="27" t="s">
        <v>30</v>
      </c>
      <c r="E20" s="32"/>
      <c r="F20" s="32"/>
      <c r="G20" s="32"/>
      <c r="H20" s="32"/>
      <c r="I20" s="27" t="s">
        <v>25</v>
      </c>
      <c r="J20" s="25" t="s">
        <v>1</v>
      </c>
      <c r="K20" s="32"/>
      <c r="L20" s="42"/>
      <c r="S20" s="32"/>
      <c r="T20" s="32"/>
      <c r="U20" s="32"/>
      <c r="V20" s="32"/>
      <c r="W20" s="32"/>
      <c r="X20" s="32"/>
      <c r="Y20" s="32"/>
      <c r="Z20" s="32"/>
      <c r="AA20" s="32"/>
      <c r="AB20" s="32"/>
      <c r="AC20" s="32"/>
      <c r="AD20" s="32"/>
      <c r="AE20" s="32"/>
    </row>
    <row r="21" spans="1:31" s="2" customFormat="1" ht="18" customHeight="1">
      <c r="A21" s="32"/>
      <c r="B21" s="33"/>
      <c r="C21" s="32"/>
      <c r="D21" s="32"/>
      <c r="E21" s="25" t="s">
        <v>31</v>
      </c>
      <c r="F21" s="32"/>
      <c r="G21" s="32"/>
      <c r="H21" s="32"/>
      <c r="I21" s="27" t="s">
        <v>27</v>
      </c>
      <c r="J21" s="25" t="s">
        <v>1</v>
      </c>
      <c r="K21" s="32"/>
      <c r="L21" s="42"/>
      <c r="S21" s="32"/>
      <c r="T21" s="32"/>
      <c r="U21" s="32"/>
      <c r="V21" s="32"/>
      <c r="W21" s="32"/>
      <c r="X21" s="32"/>
      <c r="Y21" s="32"/>
      <c r="Z21" s="32"/>
      <c r="AA21" s="32"/>
      <c r="AB21" s="32"/>
      <c r="AC21" s="32"/>
      <c r="AD21" s="32"/>
      <c r="AE21" s="32"/>
    </row>
    <row r="22" spans="1:31" s="2" customFormat="1" ht="7" customHeight="1">
      <c r="A22" s="32"/>
      <c r="B22" s="33"/>
      <c r="C22" s="32"/>
      <c r="D22" s="32"/>
      <c r="E22" s="32"/>
      <c r="F22" s="32"/>
      <c r="G22" s="32"/>
      <c r="H22" s="32"/>
      <c r="I22" s="32"/>
      <c r="J22" s="32"/>
      <c r="K22" s="32"/>
      <c r="L22" s="42"/>
      <c r="S22" s="32"/>
      <c r="T22" s="32"/>
      <c r="U22" s="32"/>
      <c r="V22" s="32"/>
      <c r="W22" s="32"/>
      <c r="X22" s="32"/>
      <c r="Y22" s="32"/>
      <c r="Z22" s="32"/>
      <c r="AA22" s="32"/>
      <c r="AB22" s="32"/>
      <c r="AC22" s="32"/>
      <c r="AD22" s="32"/>
      <c r="AE22" s="32"/>
    </row>
    <row r="23" spans="1:31" s="2" customFormat="1" ht="12" customHeight="1">
      <c r="A23" s="32"/>
      <c r="B23" s="33"/>
      <c r="C23" s="32"/>
      <c r="D23" s="27" t="s">
        <v>33</v>
      </c>
      <c r="E23" s="32"/>
      <c r="F23" s="32"/>
      <c r="G23" s="32"/>
      <c r="H23" s="32"/>
      <c r="I23" s="27" t="s">
        <v>25</v>
      </c>
      <c r="J23" s="25" t="s">
        <v>1</v>
      </c>
      <c r="K23" s="32"/>
      <c r="L23" s="42"/>
      <c r="S23" s="32"/>
      <c r="T23" s="32"/>
      <c r="U23" s="32"/>
      <c r="V23" s="32"/>
      <c r="W23" s="32"/>
      <c r="X23" s="32"/>
      <c r="Y23" s="32"/>
      <c r="Z23" s="32"/>
      <c r="AA23" s="32"/>
      <c r="AB23" s="32"/>
      <c r="AC23" s="32"/>
      <c r="AD23" s="32"/>
      <c r="AE23" s="32"/>
    </row>
    <row r="24" spans="1:31" s="2" customFormat="1" ht="18" customHeight="1">
      <c r="A24" s="32"/>
      <c r="B24" s="33"/>
      <c r="C24" s="32"/>
      <c r="D24" s="32"/>
      <c r="E24" s="25" t="s">
        <v>34</v>
      </c>
      <c r="F24" s="32"/>
      <c r="G24" s="32"/>
      <c r="H24" s="32"/>
      <c r="I24" s="27" t="s">
        <v>27</v>
      </c>
      <c r="J24" s="25" t="s">
        <v>1</v>
      </c>
      <c r="K24" s="32"/>
      <c r="L24" s="42"/>
      <c r="S24" s="32"/>
      <c r="T24" s="32"/>
      <c r="U24" s="32"/>
      <c r="V24" s="32"/>
      <c r="W24" s="32"/>
      <c r="X24" s="32"/>
      <c r="Y24" s="32"/>
      <c r="Z24" s="32"/>
      <c r="AA24" s="32"/>
      <c r="AB24" s="32"/>
      <c r="AC24" s="32"/>
      <c r="AD24" s="32"/>
      <c r="AE24" s="32"/>
    </row>
    <row r="25" spans="1:31" s="2" customFormat="1" ht="7" customHeight="1">
      <c r="A25" s="32"/>
      <c r="B25" s="33"/>
      <c r="C25" s="32"/>
      <c r="D25" s="32"/>
      <c r="E25" s="32"/>
      <c r="F25" s="32"/>
      <c r="G25" s="32"/>
      <c r="H25" s="32"/>
      <c r="I25" s="32"/>
      <c r="J25" s="32"/>
      <c r="K25" s="32"/>
      <c r="L25" s="42"/>
      <c r="S25" s="32"/>
      <c r="T25" s="32"/>
      <c r="U25" s="32"/>
      <c r="V25" s="32"/>
      <c r="W25" s="32"/>
      <c r="X25" s="32"/>
      <c r="Y25" s="32"/>
      <c r="Z25" s="32"/>
      <c r="AA25" s="32"/>
      <c r="AB25" s="32"/>
      <c r="AC25" s="32"/>
      <c r="AD25" s="32"/>
      <c r="AE25" s="32"/>
    </row>
    <row r="26" spans="1:31" s="2" customFormat="1" ht="12" customHeight="1">
      <c r="A26" s="32"/>
      <c r="B26" s="33"/>
      <c r="C26" s="32"/>
      <c r="D26" s="27" t="s">
        <v>35</v>
      </c>
      <c r="E26" s="32"/>
      <c r="F26" s="32"/>
      <c r="G26" s="32"/>
      <c r="H26" s="32"/>
      <c r="I26" s="32"/>
      <c r="J26" s="32"/>
      <c r="K26" s="32"/>
      <c r="L26" s="42"/>
      <c r="S26" s="32"/>
      <c r="T26" s="32"/>
      <c r="U26" s="32"/>
      <c r="V26" s="32"/>
      <c r="W26" s="32"/>
      <c r="X26" s="32"/>
      <c r="Y26" s="32"/>
      <c r="Z26" s="32"/>
      <c r="AA26" s="32"/>
      <c r="AB26" s="32"/>
      <c r="AC26" s="32"/>
      <c r="AD26" s="32"/>
      <c r="AE26" s="32"/>
    </row>
    <row r="27" spans="1:31" s="8" customFormat="1" ht="16.5" customHeight="1">
      <c r="A27" s="90"/>
      <c r="B27" s="91"/>
      <c r="C27" s="90"/>
      <c r="D27" s="90"/>
      <c r="E27" s="275" t="s">
        <v>1</v>
      </c>
      <c r="F27" s="275"/>
      <c r="G27" s="275"/>
      <c r="H27" s="275"/>
      <c r="I27" s="90"/>
      <c r="J27" s="90"/>
      <c r="K27" s="90"/>
      <c r="L27" s="92"/>
      <c r="S27" s="90"/>
      <c r="T27" s="90"/>
      <c r="U27" s="90"/>
      <c r="V27" s="90"/>
      <c r="W27" s="90"/>
      <c r="X27" s="90"/>
      <c r="Y27" s="90"/>
      <c r="Z27" s="90"/>
      <c r="AA27" s="90"/>
      <c r="AB27" s="90"/>
      <c r="AC27" s="90"/>
      <c r="AD27" s="90"/>
      <c r="AE27" s="90"/>
    </row>
    <row r="28" spans="1:31" s="2" customFormat="1" ht="7" customHeight="1">
      <c r="A28" s="32"/>
      <c r="B28" s="33"/>
      <c r="C28" s="32"/>
      <c r="D28" s="32"/>
      <c r="E28" s="32"/>
      <c r="F28" s="32"/>
      <c r="G28" s="32"/>
      <c r="H28" s="32"/>
      <c r="I28" s="32"/>
      <c r="J28" s="32"/>
      <c r="K28" s="32"/>
      <c r="L28" s="42"/>
      <c r="S28" s="32"/>
      <c r="T28" s="32"/>
      <c r="U28" s="32"/>
      <c r="V28" s="32"/>
      <c r="W28" s="32"/>
      <c r="X28" s="32"/>
      <c r="Y28" s="32"/>
      <c r="Z28" s="32"/>
      <c r="AA28" s="32"/>
      <c r="AB28" s="32"/>
      <c r="AC28" s="32"/>
      <c r="AD28" s="32"/>
      <c r="AE28" s="32"/>
    </row>
    <row r="29" spans="1:31" s="2" customFormat="1" ht="7" customHeight="1">
      <c r="A29" s="32"/>
      <c r="B29" s="33"/>
      <c r="C29" s="32"/>
      <c r="D29" s="66"/>
      <c r="E29" s="66"/>
      <c r="F29" s="66"/>
      <c r="G29" s="66"/>
      <c r="H29" s="66"/>
      <c r="I29" s="66"/>
      <c r="J29" s="66"/>
      <c r="K29" s="66"/>
      <c r="L29" s="42"/>
      <c r="S29" s="32"/>
      <c r="T29" s="32"/>
      <c r="U29" s="32"/>
      <c r="V29" s="32"/>
      <c r="W29" s="32"/>
      <c r="X29" s="32"/>
      <c r="Y29" s="32"/>
      <c r="Z29" s="32"/>
      <c r="AA29" s="32"/>
      <c r="AB29" s="32"/>
      <c r="AC29" s="32"/>
      <c r="AD29" s="32"/>
      <c r="AE29" s="32"/>
    </row>
    <row r="30" spans="1:31" s="2" customFormat="1" ht="25.4" customHeight="1">
      <c r="A30" s="32"/>
      <c r="B30" s="33"/>
      <c r="C30" s="32"/>
      <c r="D30" s="93" t="s">
        <v>36</v>
      </c>
      <c r="E30" s="32"/>
      <c r="F30" s="32"/>
      <c r="G30" s="32"/>
      <c r="H30" s="32"/>
      <c r="I30" s="32"/>
      <c r="J30" s="71">
        <f>ROUND(J127, 2)</f>
        <v>0</v>
      </c>
      <c r="K30" s="32"/>
      <c r="L30" s="42"/>
      <c r="S30" s="32"/>
      <c r="T30" s="32"/>
      <c r="U30" s="32"/>
      <c r="V30" s="32"/>
      <c r="W30" s="32"/>
      <c r="X30" s="32"/>
      <c r="Y30" s="32"/>
      <c r="Z30" s="32"/>
      <c r="AA30" s="32"/>
      <c r="AB30" s="32"/>
      <c r="AC30" s="32"/>
      <c r="AD30" s="32"/>
      <c r="AE30" s="32"/>
    </row>
    <row r="31" spans="1:31" s="2" customFormat="1" ht="7" customHeight="1">
      <c r="A31" s="32"/>
      <c r="B31" s="33"/>
      <c r="C31" s="32"/>
      <c r="D31" s="66"/>
      <c r="E31" s="66"/>
      <c r="F31" s="66"/>
      <c r="G31" s="66"/>
      <c r="H31" s="66"/>
      <c r="I31" s="66"/>
      <c r="J31" s="66"/>
      <c r="K31" s="66"/>
      <c r="L31" s="42"/>
      <c r="S31" s="32"/>
      <c r="T31" s="32"/>
      <c r="U31" s="32"/>
      <c r="V31" s="32"/>
      <c r="W31" s="32"/>
      <c r="X31" s="32"/>
      <c r="Y31" s="32"/>
      <c r="Z31" s="32"/>
      <c r="AA31" s="32"/>
      <c r="AB31" s="32"/>
      <c r="AC31" s="32"/>
      <c r="AD31" s="32"/>
      <c r="AE31" s="32"/>
    </row>
    <row r="32" spans="1:31" s="2" customFormat="1" ht="14.5" customHeight="1">
      <c r="A32" s="32"/>
      <c r="B32" s="33"/>
      <c r="C32" s="32"/>
      <c r="D32" s="32"/>
      <c r="E32" s="32"/>
      <c r="F32" s="36" t="s">
        <v>38</v>
      </c>
      <c r="G32" s="32"/>
      <c r="H32" s="32"/>
      <c r="I32" s="36" t="s">
        <v>37</v>
      </c>
      <c r="J32" s="36" t="s">
        <v>39</v>
      </c>
      <c r="K32" s="32"/>
      <c r="L32" s="42"/>
      <c r="S32" s="32"/>
      <c r="T32" s="32"/>
      <c r="U32" s="32"/>
      <c r="V32" s="32"/>
      <c r="W32" s="32"/>
      <c r="X32" s="32"/>
      <c r="Y32" s="32"/>
      <c r="Z32" s="32"/>
      <c r="AA32" s="32"/>
      <c r="AB32" s="32"/>
      <c r="AC32" s="32"/>
      <c r="AD32" s="32"/>
      <c r="AE32" s="32"/>
    </row>
    <row r="33" spans="1:31" s="2" customFormat="1" ht="14.5" customHeight="1">
      <c r="A33" s="32"/>
      <c r="B33" s="33"/>
      <c r="C33" s="32"/>
      <c r="D33" s="94" t="s">
        <v>40</v>
      </c>
      <c r="E33" s="27" t="s">
        <v>41</v>
      </c>
      <c r="F33" s="95">
        <f>ROUND((SUM(BE127:BE183)),  2)</f>
        <v>0</v>
      </c>
      <c r="G33" s="32"/>
      <c r="H33" s="32"/>
      <c r="I33" s="96">
        <v>0.21</v>
      </c>
      <c r="J33" s="95">
        <f>ROUND(((SUM(BE127:BE183))*I33),  2)</f>
        <v>0</v>
      </c>
      <c r="K33" s="32"/>
      <c r="L33" s="42"/>
      <c r="S33" s="32"/>
      <c r="T33" s="32"/>
      <c r="U33" s="32"/>
      <c r="V33" s="32"/>
      <c r="W33" s="32"/>
      <c r="X33" s="32"/>
      <c r="Y33" s="32"/>
      <c r="Z33" s="32"/>
      <c r="AA33" s="32"/>
      <c r="AB33" s="32"/>
      <c r="AC33" s="32"/>
      <c r="AD33" s="32"/>
      <c r="AE33" s="32"/>
    </row>
    <row r="34" spans="1:31" s="2" customFormat="1" ht="14.5" customHeight="1">
      <c r="A34" s="32"/>
      <c r="B34" s="33"/>
      <c r="C34" s="32"/>
      <c r="D34" s="32"/>
      <c r="E34" s="27" t="s">
        <v>42</v>
      </c>
      <c r="F34" s="95">
        <f>ROUND((SUM(BF127:BF183)),  2)</f>
        <v>0</v>
      </c>
      <c r="G34" s="32"/>
      <c r="H34" s="32"/>
      <c r="I34" s="96">
        <v>0.12</v>
      </c>
      <c r="J34" s="95">
        <f>ROUND(((SUM(BF127:BF183))*I34),  2)</f>
        <v>0</v>
      </c>
      <c r="K34" s="32"/>
      <c r="L34" s="42"/>
      <c r="S34" s="32"/>
      <c r="T34" s="32"/>
      <c r="U34" s="32"/>
      <c r="V34" s="32"/>
      <c r="W34" s="32"/>
      <c r="X34" s="32"/>
      <c r="Y34" s="32"/>
      <c r="Z34" s="32"/>
      <c r="AA34" s="32"/>
      <c r="AB34" s="32"/>
      <c r="AC34" s="32"/>
      <c r="AD34" s="32"/>
      <c r="AE34" s="32"/>
    </row>
    <row r="35" spans="1:31" s="2" customFormat="1" ht="14.5" hidden="1" customHeight="1">
      <c r="A35" s="32"/>
      <c r="B35" s="33"/>
      <c r="C35" s="32"/>
      <c r="D35" s="32"/>
      <c r="E35" s="27" t="s">
        <v>43</v>
      </c>
      <c r="F35" s="95">
        <f>ROUND((SUM(BG127:BG183)),  2)</f>
        <v>0</v>
      </c>
      <c r="G35" s="32"/>
      <c r="H35" s="32"/>
      <c r="I35" s="96">
        <v>0.21</v>
      </c>
      <c r="J35" s="95">
        <f>0</f>
        <v>0</v>
      </c>
      <c r="K35" s="32"/>
      <c r="L35" s="42"/>
      <c r="S35" s="32"/>
      <c r="T35" s="32"/>
      <c r="U35" s="32"/>
      <c r="V35" s="32"/>
      <c r="W35" s="32"/>
      <c r="X35" s="32"/>
      <c r="Y35" s="32"/>
      <c r="Z35" s="32"/>
      <c r="AA35" s="32"/>
      <c r="AB35" s="32"/>
      <c r="AC35" s="32"/>
      <c r="AD35" s="32"/>
      <c r="AE35" s="32"/>
    </row>
    <row r="36" spans="1:31" s="2" customFormat="1" ht="14.5" hidden="1" customHeight="1">
      <c r="A36" s="32"/>
      <c r="B36" s="33"/>
      <c r="C36" s="32"/>
      <c r="D36" s="32"/>
      <c r="E36" s="27" t="s">
        <v>44</v>
      </c>
      <c r="F36" s="95">
        <f>ROUND((SUM(BH127:BH183)),  2)</f>
        <v>0</v>
      </c>
      <c r="G36" s="32"/>
      <c r="H36" s="32"/>
      <c r="I36" s="96">
        <v>0.12</v>
      </c>
      <c r="J36" s="95">
        <f>0</f>
        <v>0</v>
      </c>
      <c r="K36" s="32"/>
      <c r="L36" s="42"/>
      <c r="S36" s="32"/>
      <c r="T36" s="32"/>
      <c r="U36" s="32"/>
      <c r="V36" s="32"/>
      <c r="W36" s="32"/>
      <c r="X36" s="32"/>
      <c r="Y36" s="32"/>
      <c r="Z36" s="32"/>
      <c r="AA36" s="32"/>
      <c r="AB36" s="32"/>
      <c r="AC36" s="32"/>
      <c r="AD36" s="32"/>
      <c r="AE36" s="32"/>
    </row>
    <row r="37" spans="1:31" s="2" customFormat="1" ht="14.5" hidden="1" customHeight="1">
      <c r="A37" s="32"/>
      <c r="B37" s="33"/>
      <c r="C37" s="32"/>
      <c r="D37" s="32"/>
      <c r="E37" s="27" t="s">
        <v>45</v>
      </c>
      <c r="F37" s="95">
        <f>ROUND((SUM(BI127:BI183)),  2)</f>
        <v>0</v>
      </c>
      <c r="G37" s="32"/>
      <c r="H37" s="32"/>
      <c r="I37" s="96">
        <v>0</v>
      </c>
      <c r="J37" s="95">
        <f>0</f>
        <v>0</v>
      </c>
      <c r="K37" s="32"/>
      <c r="L37" s="42"/>
      <c r="S37" s="32"/>
      <c r="T37" s="32"/>
      <c r="U37" s="32"/>
      <c r="V37" s="32"/>
      <c r="W37" s="32"/>
      <c r="X37" s="32"/>
      <c r="Y37" s="32"/>
      <c r="Z37" s="32"/>
      <c r="AA37" s="32"/>
      <c r="AB37" s="32"/>
      <c r="AC37" s="32"/>
      <c r="AD37" s="32"/>
      <c r="AE37" s="32"/>
    </row>
    <row r="38" spans="1:31" s="2" customFormat="1" ht="7" customHeight="1">
      <c r="A38" s="32"/>
      <c r="B38" s="33"/>
      <c r="C38" s="32"/>
      <c r="D38" s="32"/>
      <c r="E38" s="32"/>
      <c r="F38" s="32"/>
      <c r="G38" s="32"/>
      <c r="H38" s="32"/>
      <c r="I38" s="32"/>
      <c r="J38" s="32"/>
      <c r="K38" s="32"/>
      <c r="L38" s="42"/>
      <c r="S38" s="32"/>
      <c r="T38" s="32"/>
      <c r="U38" s="32"/>
      <c r="V38" s="32"/>
      <c r="W38" s="32"/>
      <c r="X38" s="32"/>
      <c r="Y38" s="32"/>
      <c r="Z38" s="32"/>
      <c r="AA38" s="32"/>
      <c r="AB38" s="32"/>
      <c r="AC38" s="32"/>
      <c r="AD38" s="32"/>
      <c r="AE38" s="32"/>
    </row>
    <row r="39" spans="1:31" s="2" customFormat="1" ht="25.4" customHeight="1">
      <c r="A39" s="32"/>
      <c r="B39" s="33"/>
      <c r="C39" s="97"/>
      <c r="D39" s="98" t="s">
        <v>46</v>
      </c>
      <c r="E39" s="60"/>
      <c r="F39" s="60"/>
      <c r="G39" s="99" t="s">
        <v>47</v>
      </c>
      <c r="H39" s="100" t="s">
        <v>48</v>
      </c>
      <c r="I39" s="60"/>
      <c r="J39" s="101">
        <f>SUM(J30:J37)</f>
        <v>0</v>
      </c>
      <c r="K39" s="102"/>
      <c r="L39" s="42"/>
      <c r="S39" s="32"/>
      <c r="T39" s="32"/>
      <c r="U39" s="32"/>
      <c r="V39" s="32"/>
      <c r="W39" s="32"/>
      <c r="X39" s="32"/>
      <c r="Y39" s="32"/>
      <c r="Z39" s="32"/>
      <c r="AA39" s="32"/>
      <c r="AB39" s="32"/>
      <c r="AC39" s="32"/>
      <c r="AD39" s="32"/>
      <c r="AE39" s="32"/>
    </row>
    <row r="40" spans="1:31" s="2" customFormat="1" ht="14.5" customHeight="1">
      <c r="A40" s="32"/>
      <c r="B40" s="33"/>
      <c r="C40" s="32"/>
      <c r="D40" s="32"/>
      <c r="E40" s="32"/>
      <c r="F40" s="32"/>
      <c r="G40" s="32"/>
      <c r="H40" s="32"/>
      <c r="I40" s="32"/>
      <c r="J40" s="32"/>
      <c r="K40" s="32"/>
      <c r="L40" s="42"/>
      <c r="S40" s="32"/>
      <c r="T40" s="32"/>
      <c r="U40" s="32"/>
      <c r="V40" s="32"/>
      <c r="W40" s="32"/>
      <c r="X40" s="32"/>
      <c r="Y40" s="32"/>
      <c r="Z40" s="32"/>
      <c r="AA40" s="32"/>
      <c r="AB40" s="32"/>
      <c r="AC40" s="32"/>
      <c r="AD40" s="32"/>
      <c r="AE40" s="32"/>
    </row>
    <row r="41" spans="1:31" s="1" customFormat="1" ht="14.5" customHeight="1">
      <c r="B41" s="20"/>
      <c r="L41" s="20"/>
    </row>
    <row r="42" spans="1:31" s="1" customFormat="1" ht="14.5" customHeight="1">
      <c r="B42" s="20"/>
      <c r="L42" s="20"/>
    </row>
    <row r="43" spans="1:31" s="1" customFormat="1" ht="14.5" customHeight="1">
      <c r="B43" s="20"/>
      <c r="L43" s="20"/>
    </row>
    <row r="44" spans="1:31" s="1" customFormat="1" ht="14.5" customHeight="1">
      <c r="B44" s="20"/>
      <c r="L44" s="20"/>
    </row>
    <row r="45" spans="1:31" s="1" customFormat="1" ht="14.5" customHeight="1">
      <c r="B45" s="20"/>
      <c r="L45" s="20"/>
    </row>
    <row r="46" spans="1:31" s="1" customFormat="1" ht="14.5" customHeight="1">
      <c r="B46" s="20"/>
      <c r="L46" s="20"/>
    </row>
    <row r="47" spans="1:31" s="1" customFormat="1" ht="14.5" customHeight="1">
      <c r="B47" s="20"/>
      <c r="L47" s="20"/>
    </row>
    <row r="48" spans="1:31" s="1" customFormat="1" ht="14.5" customHeight="1">
      <c r="B48" s="20"/>
      <c r="L48" s="20"/>
    </row>
    <row r="49" spans="1:31" s="1" customFormat="1" ht="14.5" customHeight="1">
      <c r="B49" s="20"/>
      <c r="L49" s="20"/>
    </row>
    <row r="50" spans="1:31" s="2" customFormat="1" ht="14.5" customHeight="1">
      <c r="B50" s="42"/>
      <c r="D50" s="43" t="s">
        <v>49</v>
      </c>
      <c r="E50" s="44"/>
      <c r="F50" s="44"/>
      <c r="G50" s="43" t="s">
        <v>50</v>
      </c>
      <c r="H50" s="44"/>
      <c r="I50" s="44"/>
      <c r="J50" s="44"/>
      <c r="K50" s="44"/>
      <c r="L50" s="42"/>
    </row>
    <row r="51" spans="1:31">
      <c r="B51" s="20"/>
      <c r="L51" s="20"/>
    </row>
    <row r="52" spans="1:31">
      <c r="B52" s="20"/>
      <c r="L52" s="20"/>
    </row>
    <row r="53" spans="1:31">
      <c r="B53" s="20"/>
      <c r="L53" s="20"/>
    </row>
    <row r="54" spans="1:31">
      <c r="B54" s="20"/>
      <c r="L54" s="20"/>
    </row>
    <row r="55" spans="1:31">
      <c r="B55" s="20"/>
      <c r="L55" s="20"/>
    </row>
    <row r="56" spans="1:31">
      <c r="B56" s="20"/>
      <c r="L56" s="20"/>
    </row>
    <row r="57" spans="1:31">
      <c r="B57" s="20"/>
      <c r="L57" s="20"/>
    </row>
    <row r="58" spans="1:31">
      <c r="B58" s="20"/>
      <c r="L58" s="20"/>
    </row>
    <row r="59" spans="1:31">
      <c r="B59" s="20"/>
      <c r="L59" s="20"/>
    </row>
    <row r="60" spans="1:31">
      <c r="B60" s="20"/>
      <c r="L60" s="20"/>
    </row>
    <row r="61" spans="1:31" s="2" customFormat="1" ht="12.5">
      <c r="A61" s="32"/>
      <c r="B61" s="33"/>
      <c r="C61" s="32"/>
      <c r="D61" s="45" t="s">
        <v>51</v>
      </c>
      <c r="E61" s="35"/>
      <c r="F61" s="103" t="s">
        <v>52</v>
      </c>
      <c r="G61" s="45" t="s">
        <v>51</v>
      </c>
      <c r="H61" s="35"/>
      <c r="I61" s="35"/>
      <c r="J61" s="104" t="s">
        <v>52</v>
      </c>
      <c r="K61" s="35"/>
      <c r="L61" s="42"/>
      <c r="S61" s="32"/>
      <c r="T61" s="32"/>
      <c r="U61" s="32"/>
      <c r="V61" s="32"/>
      <c r="W61" s="32"/>
      <c r="X61" s="32"/>
      <c r="Y61" s="32"/>
      <c r="Z61" s="32"/>
      <c r="AA61" s="32"/>
      <c r="AB61" s="32"/>
      <c r="AC61" s="32"/>
      <c r="AD61" s="32"/>
      <c r="AE61" s="32"/>
    </row>
    <row r="62" spans="1:31">
      <c r="B62" s="20"/>
      <c r="L62" s="20"/>
    </row>
    <row r="63" spans="1:31">
      <c r="B63" s="20"/>
      <c r="L63" s="20"/>
    </row>
    <row r="64" spans="1:31">
      <c r="B64" s="20"/>
      <c r="L64" s="20"/>
    </row>
    <row r="65" spans="1:31" s="2" customFormat="1" ht="13">
      <c r="A65" s="32"/>
      <c r="B65" s="33"/>
      <c r="C65" s="32"/>
      <c r="D65" s="43" t="s">
        <v>53</v>
      </c>
      <c r="E65" s="46"/>
      <c r="F65" s="46"/>
      <c r="G65" s="43" t="s">
        <v>54</v>
      </c>
      <c r="H65" s="46"/>
      <c r="I65" s="46"/>
      <c r="J65" s="46"/>
      <c r="K65" s="46"/>
      <c r="L65" s="42"/>
      <c r="S65" s="32"/>
      <c r="T65" s="32"/>
      <c r="U65" s="32"/>
      <c r="V65" s="32"/>
      <c r="W65" s="32"/>
      <c r="X65" s="32"/>
      <c r="Y65" s="32"/>
      <c r="Z65" s="32"/>
      <c r="AA65" s="32"/>
      <c r="AB65" s="32"/>
      <c r="AC65" s="32"/>
      <c r="AD65" s="32"/>
      <c r="AE65" s="32"/>
    </row>
    <row r="66" spans="1:31">
      <c r="B66" s="20"/>
      <c r="L66" s="20"/>
    </row>
    <row r="67" spans="1:31">
      <c r="B67" s="20"/>
      <c r="L67" s="20"/>
    </row>
    <row r="68" spans="1:31">
      <c r="B68" s="20"/>
      <c r="L68" s="20"/>
    </row>
    <row r="69" spans="1:31">
      <c r="B69" s="20"/>
      <c r="L69" s="20"/>
    </row>
    <row r="70" spans="1:31">
      <c r="B70" s="20"/>
      <c r="L70" s="20"/>
    </row>
    <row r="71" spans="1:31">
      <c r="B71" s="20"/>
      <c r="L71" s="20"/>
    </row>
    <row r="72" spans="1:31">
      <c r="B72" s="20"/>
      <c r="L72" s="20"/>
    </row>
    <row r="73" spans="1:31">
      <c r="B73" s="20"/>
      <c r="L73" s="20"/>
    </row>
    <row r="74" spans="1:31">
      <c r="B74" s="20"/>
      <c r="L74" s="20"/>
    </row>
    <row r="75" spans="1:31">
      <c r="B75" s="20"/>
      <c r="L75" s="20"/>
    </row>
    <row r="76" spans="1:31" s="2" customFormat="1" ht="12.5">
      <c r="A76" s="32"/>
      <c r="B76" s="33"/>
      <c r="C76" s="32"/>
      <c r="D76" s="45" t="s">
        <v>51</v>
      </c>
      <c r="E76" s="35"/>
      <c r="F76" s="103" t="s">
        <v>52</v>
      </c>
      <c r="G76" s="45" t="s">
        <v>51</v>
      </c>
      <c r="H76" s="35"/>
      <c r="I76" s="35"/>
      <c r="J76" s="104" t="s">
        <v>52</v>
      </c>
      <c r="K76" s="35"/>
      <c r="L76" s="42"/>
      <c r="S76" s="32"/>
      <c r="T76" s="32"/>
      <c r="U76" s="32"/>
      <c r="V76" s="32"/>
      <c r="W76" s="32"/>
      <c r="X76" s="32"/>
      <c r="Y76" s="32"/>
      <c r="Z76" s="32"/>
      <c r="AA76" s="32"/>
      <c r="AB76" s="32"/>
      <c r="AC76" s="32"/>
      <c r="AD76" s="32"/>
      <c r="AE76" s="32"/>
    </row>
    <row r="77" spans="1:31" s="2" customFormat="1" ht="14.5" customHeight="1">
      <c r="A77" s="32"/>
      <c r="B77" s="47"/>
      <c r="C77" s="48"/>
      <c r="D77" s="48"/>
      <c r="E77" s="48"/>
      <c r="F77" s="48"/>
      <c r="G77" s="48"/>
      <c r="H77" s="48"/>
      <c r="I77" s="48"/>
      <c r="J77" s="48"/>
      <c r="K77" s="48"/>
      <c r="L77" s="42"/>
      <c r="S77" s="32"/>
      <c r="T77" s="32"/>
      <c r="U77" s="32"/>
      <c r="V77" s="32"/>
      <c r="W77" s="32"/>
      <c r="X77" s="32"/>
      <c r="Y77" s="32"/>
      <c r="Z77" s="32"/>
      <c r="AA77" s="32"/>
      <c r="AB77" s="32"/>
      <c r="AC77" s="32"/>
      <c r="AD77" s="32"/>
      <c r="AE77" s="32"/>
    </row>
    <row r="81" spans="1:47" s="2" customFormat="1" ht="7" customHeight="1">
      <c r="A81" s="32"/>
      <c r="B81" s="49"/>
      <c r="C81" s="50"/>
      <c r="D81" s="50"/>
      <c r="E81" s="50"/>
      <c r="F81" s="50"/>
      <c r="G81" s="50"/>
      <c r="H81" s="50"/>
      <c r="I81" s="50"/>
      <c r="J81" s="50"/>
      <c r="K81" s="50"/>
      <c r="L81" s="42"/>
      <c r="S81" s="32"/>
      <c r="T81" s="32"/>
      <c r="U81" s="32"/>
      <c r="V81" s="32"/>
      <c r="W81" s="32"/>
      <c r="X81" s="32"/>
      <c r="Y81" s="32"/>
      <c r="Z81" s="32"/>
      <c r="AA81" s="32"/>
      <c r="AB81" s="32"/>
      <c r="AC81" s="32"/>
      <c r="AD81" s="32"/>
      <c r="AE81" s="32"/>
    </row>
    <row r="82" spans="1:47" s="2" customFormat="1" ht="25" customHeight="1">
      <c r="A82" s="32"/>
      <c r="B82" s="33"/>
      <c r="C82" s="21" t="s">
        <v>108</v>
      </c>
      <c r="D82" s="32"/>
      <c r="E82" s="32"/>
      <c r="F82" s="32"/>
      <c r="G82" s="32"/>
      <c r="H82" s="32"/>
      <c r="I82" s="32"/>
      <c r="J82" s="32"/>
      <c r="K82" s="32"/>
      <c r="L82" s="42"/>
      <c r="S82" s="32"/>
      <c r="T82" s="32"/>
      <c r="U82" s="32"/>
      <c r="V82" s="32"/>
      <c r="W82" s="32"/>
      <c r="X82" s="32"/>
      <c r="Y82" s="32"/>
      <c r="Z82" s="32"/>
      <c r="AA82" s="32"/>
      <c r="AB82" s="32"/>
      <c r="AC82" s="32"/>
      <c r="AD82" s="32"/>
      <c r="AE82" s="32"/>
    </row>
    <row r="83" spans="1:47" s="2" customFormat="1" ht="7" customHeight="1">
      <c r="A83" s="32"/>
      <c r="B83" s="33"/>
      <c r="C83" s="32"/>
      <c r="D83" s="32"/>
      <c r="E83" s="32"/>
      <c r="F83" s="32"/>
      <c r="G83" s="32"/>
      <c r="H83" s="32"/>
      <c r="I83" s="32"/>
      <c r="J83" s="32"/>
      <c r="K83" s="32"/>
      <c r="L83" s="42"/>
      <c r="S83" s="32"/>
      <c r="T83" s="32"/>
      <c r="U83" s="32"/>
      <c r="V83" s="32"/>
      <c r="W83" s="32"/>
      <c r="X83" s="32"/>
      <c r="Y83" s="32"/>
      <c r="Z83" s="32"/>
      <c r="AA83" s="32"/>
      <c r="AB83" s="32"/>
      <c r="AC83" s="32"/>
      <c r="AD83" s="32"/>
      <c r="AE83" s="32"/>
    </row>
    <row r="84" spans="1:47" s="2" customFormat="1" ht="12" customHeight="1">
      <c r="A84" s="32"/>
      <c r="B84" s="33"/>
      <c r="C84" s="27" t="s">
        <v>16</v>
      </c>
      <c r="D84" s="32"/>
      <c r="E84" s="32"/>
      <c r="F84" s="32"/>
      <c r="G84" s="32"/>
      <c r="H84" s="32"/>
      <c r="I84" s="32"/>
      <c r="J84" s="32"/>
      <c r="K84" s="32"/>
      <c r="L84" s="42"/>
      <c r="S84" s="32"/>
      <c r="T84" s="32"/>
      <c r="U84" s="32"/>
      <c r="V84" s="32"/>
      <c r="W84" s="32"/>
      <c r="X84" s="32"/>
      <c r="Y84" s="32"/>
      <c r="Z84" s="32"/>
      <c r="AA84" s="32"/>
      <c r="AB84" s="32"/>
      <c r="AC84" s="32"/>
      <c r="AD84" s="32"/>
      <c r="AE84" s="32"/>
    </row>
    <row r="85" spans="1:47" s="2" customFormat="1" ht="16.5" customHeight="1">
      <c r="A85" s="32"/>
      <c r="B85" s="33"/>
      <c r="C85" s="32"/>
      <c r="D85" s="32"/>
      <c r="E85" s="299" t="str">
        <f>E7</f>
        <v>KAPLE SV VÁCLAVA VONOKLASY Na Návsi, Vonoklasy</v>
      </c>
      <c r="F85" s="300"/>
      <c r="G85" s="300"/>
      <c r="H85" s="300"/>
      <c r="I85" s="32"/>
      <c r="J85" s="32"/>
      <c r="K85" s="32"/>
      <c r="L85" s="42"/>
      <c r="S85" s="32"/>
      <c r="T85" s="32"/>
      <c r="U85" s="32"/>
      <c r="V85" s="32"/>
      <c r="W85" s="32"/>
      <c r="X85" s="32"/>
      <c r="Y85" s="32"/>
      <c r="Z85" s="32"/>
      <c r="AA85" s="32"/>
      <c r="AB85" s="32"/>
      <c r="AC85" s="32"/>
      <c r="AD85" s="32"/>
      <c r="AE85" s="32"/>
    </row>
    <row r="86" spans="1:47" s="2" customFormat="1" ht="12" customHeight="1">
      <c r="A86" s="32"/>
      <c r="B86" s="33"/>
      <c r="C86" s="27" t="s">
        <v>106</v>
      </c>
      <c r="D86" s="32"/>
      <c r="E86" s="32"/>
      <c r="F86" s="32"/>
      <c r="G86" s="32"/>
      <c r="H86" s="32"/>
      <c r="I86" s="32"/>
      <c r="J86" s="32"/>
      <c r="K86" s="32"/>
      <c r="L86" s="42"/>
      <c r="S86" s="32"/>
      <c r="T86" s="32"/>
      <c r="U86" s="32"/>
      <c r="V86" s="32"/>
      <c r="W86" s="32"/>
      <c r="X86" s="32"/>
      <c r="Y86" s="32"/>
      <c r="Z86" s="32"/>
      <c r="AA86" s="32"/>
      <c r="AB86" s="32"/>
      <c r="AC86" s="32"/>
      <c r="AD86" s="32"/>
      <c r="AE86" s="32"/>
    </row>
    <row r="87" spans="1:47" s="2" customFormat="1" ht="16.5" customHeight="1">
      <c r="A87" s="32"/>
      <c r="B87" s="33"/>
      <c r="C87" s="32"/>
      <c r="D87" s="32"/>
      <c r="E87" s="281" t="str">
        <f>E9</f>
        <v>05 - Malby</v>
      </c>
      <c r="F87" s="298"/>
      <c r="G87" s="298"/>
      <c r="H87" s="298"/>
      <c r="I87" s="32"/>
      <c r="J87" s="32"/>
      <c r="K87" s="32"/>
      <c r="L87" s="42"/>
      <c r="S87" s="32"/>
      <c r="T87" s="32"/>
      <c r="U87" s="32"/>
      <c r="V87" s="32"/>
      <c r="W87" s="32"/>
      <c r="X87" s="32"/>
      <c r="Y87" s="32"/>
      <c r="Z87" s="32"/>
      <c r="AA87" s="32"/>
      <c r="AB87" s="32"/>
      <c r="AC87" s="32"/>
      <c r="AD87" s="32"/>
      <c r="AE87" s="32"/>
    </row>
    <row r="88" spans="1:47" s="2" customFormat="1" ht="7" customHeight="1">
      <c r="A88" s="32"/>
      <c r="B88" s="33"/>
      <c r="C88" s="32"/>
      <c r="D88" s="32"/>
      <c r="E88" s="32"/>
      <c r="F88" s="32"/>
      <c r="G88" s="32"/>
      <c r="H88" s="32"/>
      <c r="I88" s="32"/>
      <c r="J88" s="32"/>
      <c r="K88" s="32"/>
      <c r="L88" s="42"/>
      <c r="S88" s="32"/>
      <c r="T88" s="32"/>
      <c r="U88" s="32"/>
      <c r="V88" s="32"/>
      <c r="W88" s="32"/>
      <c r="X88" s="32"/>
      <c r="Y88" s="32"/>
      <c r="Z88" s="32"/>
      <c r="AA88" s="32"/>
      <c r="AB88" s="32"/>
      <c r="AC88" s="32"/>
      <c r="AD88" s="32"/>
      <c r="AE88" s="32"/>
    </row>
    <row r="89" spans="1:47" s="2" customFormat="1" ht="12" customHeight="1">
      <c r="A89" s="32"/>
      <c r="B89" s="33"/>
      <c r="C89" s="27" t="s">
        <v>20</v>
      </c>
      <c r="D89" s="32"/>
      <c r="E89" s="32"/>
      <c r="F89" s="25" t="str">
        <f>F12</f>
        <v>Vonoklasy</v>
      </c>
      <c r="G89" s="32"/>
      <c r="H89" s="32"/>
      <c r="I89" s="27" t="s">
        <v>22</v>
      </c>
      <c r="J89" s="55" t="str">
        <f>IF(J12="","",J12)</f>
        <v>20. 8. 2025</v>
      </c>
      <c r="K89" s="32"/>
      <c r="L89" s="42"/>
      <c r="S89" s="32"/>
      <c r="T89" s="32"/>
      <c r="U89" s="32"/>
      <c r="V89" s="32"/>
      <c r="W89" s="32"/>
      <c r="X89" s="32"/>
      <c r="Y89" s="32"/>
      <c r="Z89" s="32"/>
      <c r="AA89" s="32"/>
      <c r="AB89" s="32"/>
      <c r="AC89" s="32"/>
      <c r="AD89" s="32"/>
      <c r="AE89" s="32"/>
    </row>
    <row r="90" spans="1:47" s="2" customFormat="1" ht="7" customHeight="1">
      <c r="A90" s="32"/>
      <c r="B90" s="33"/>
      <c r="C90" s="32"/>
      <c r="D90" s="32"/>
      <c r="E90" s="32"/>
      <c r="F90" s="32"/>
      <c r="G90" s="32"/>
      <c r="H90" s="32"/>
      <c r="I90" s="32"/>
      <c r="J90" s="32"/>
      <c r="K90" s="32"/>
      <c r="L90" s="42"/>
      <c r="S90" s="32"/>
      <c r="T90" s="32"/>
      <c r="U90" s="32"/>
      <c r="V90" s="32"/>
      <c r="W90" s="32"/>
      <c r="X90" s="32"/>
      <c r="Y90" s="32"/>
      <c r="Z90" s="32"/>
      <c r="AA90" s="32"/>
      <c r="AB90" s="32"/>
      <c r="AC90" s="32"/>
      <c r="AD90" s="32"/>
      <c r="AE90" s="32"/>
    </row>
    <row r="91" spans="1:47" s="2" customFormat="1" ht="25.75" customHeight="1">
      <c r="A91" s="32"/>
      <c r="B91" s="33"/>
      <c r="C91" s="27" t="s">
        <v>24</v>
      </c>
      <c r="D91" s="32"/>
      <c r="E91" s="32"/>
      <c r="F91" s="25" t="str">
        <f>E15</f>
        <v xml:space="preserve"> </v>
      </c>
      <c r="G91" s="32"/>
      <c r="H91" s="32"/>
      <c r="I91" s="27" t="s">
        <v>30</v>
      </c>
      <c r="J91" s="30" t="str">
        <f>E21</f>
        <v>Ing.arch.Ester Miluničová</v>
      </c>
      <c r="K91" s="32"/>
      <c r="L91" s="42"/>
      <c r="S91" s="32"/>
      <c r="T91" s="32"/>
      <c r="U91" s="32"/>
      <c r="V91" s="32"/>
      <c r="W91" s="32"/>
      <c r="X91" s="32"/>
      <c r="Y91" s="32"/>
      <c r="Z91" s="32"/>
      <c r="AA91" s="32"/>
      <c r="AB91" s="32"/>
      <c r="AC91" s="32"/>
      <c r="AD91" s="32"/>
      <c r="AE91" s="32"/>
    </row>
    <row r="92" spans="1:47" s="2" customFormat="1" ht="15.25" customHeight="1">
      <c r="A92" s="32"/>
      <c r="B92" s="33"/>
      <c r="C92" s="27" t="s">
        <v>28</v>
      </c>
      <c r="D92" s="32"/>
      <c r="E92" s="32"/>
      <c r="F92" s="25" t="str">
        <f>IF(E18="","",E18)</f>
        <v>Vyplň údaj</v>
      </c>
      <c r="G92" s="32"/>
      <c r="H92" s="32"/>
      <c r="I92" s="27" t="s">
        <v>33</v>
      </c>
      <c r="J92" s="30" t="str">
        <f>E24</f>
        <v>Hana Pejšová</v>
      </c>
      <c r="K92" s="32"/>
      <c r="L92" s="42"/>
      <c r="S92" s="32"/>
      <c r="T92" s="32"/>
      <c r="U92" s="32"/>
      <c r="V92" s="32"/>
      <c r="W92" s="32"/>
      <c r="X92" s="32"/>
      <c r="Y92" s="32"/>
      <c r="Z92" s="32"/>
      <c r="AA92" s="32"/>
      <c r="AB92" s="32"/>
      <c r="AC92" s="32"/>
      <c r="AD92" s="32"/>
      <c r="AE92" s="32"/>
    </row>
    <row r="93" spans="1:47" s="2" customFormat="1" ht="10.4" customHeight="1">
      <c r="A93" s="32"/>
      <c r="B93" s="33"/>
      <c r="C93" s="32"/>
      <c r="D93" s="32"/>
      <c r="E93" s="32"/>
      <c r="F93" s="32"/>
      <c r="G93" s="32"/>
      <c r="H93" s="32"/>
      <c r="I93" s="32"/>
      <c r="J93" s="32"/>
      <c r="K93" s="32"/>
      <c r="L93" s="42"/>
      <c r="S93" s="32"/>
      <c r="T93" s="32"/>
      <c r="U93" s="32"/>
      <c r="V93" s="32"/>
      <c r="W93" s="32"/>
      <c r="X93" s="32"/>
      <c r="Y93" s="32"/>
      <c r="Z93" s="32"/>
      <c r="AA93" s="32"/>
      <c r="AB93" s="32"/>
      <c r="AC93" s="32"/>
      <c r="AD93" s="32"/>
      <c r="AE93" s="32"/>
    </row>
    <row r="94" spans="1:47" s="2" customFormat="1" ht="29.25" customHeight="1">
      <c r="A94" s="32"/>
      <c r="B94" s="33"/>
      <c r="C94" s="105" t="s">
        <v>109</v>
      </c>
      <c r="D94" s="97"/>
      <c r="E94" s="97"/>
      <c r="F94" s="97"/>
      <c r="G94" s="97"/>
      <c r="H94" s="97"/>
      <c r="I94" s="97"/>
      <c r="J94" s="106" t="s">
        <v>110</v>
      </c>
      <c r="K94" s="97"/>
      <c r="L94" s="42"/>
      <c r="S94" s="32"/>
      <c r="T94" s="32"/>
      <c r="U94" s="32"/>
      <c r="V94" s="32"/>
      <c r="W94" s="32"/>
      <c r="X94" s="32"/>
      <c r="Y94" s="32"/>
      <c r="Z94" s="32"/>
      <c r="AA94" s="32"/>
      <c r="AB94" s="32"/>
      <c r="AC94" s="32"/>
      <c r="AD94" s="32"/>
      <c r="AE94" s="32"/>
    </row>
    <row r="95" spans="1:47" s="2" customFormat="1" ht="10.4" customHeight="1">
      <c r="A95" s="32"/>
      <c r="B95" s="33"/>
      <c r="C95" s="32"/>
      <c r="D95" s="32"/>
      <c r="E95" s="32"/>
      <c r="F95" s="32"/>
      <c r="G95" s="32"/>
      <c r="H95" s="32"/>
      <c r="I95" s="32"/>
      <c r="J95" s="32"/>
      <c r="K95" s="32"/>
      <c r="L95" s="42"/>
      <c r="S95" s="32"/>
      <c r="T95" s="32"/>
      <c r="U95" s="32"/>
      <c r="V95" s="32"/>
      <c r="W95" s="32"/>
      <c r="X95" s="32"/>
      <c r="Y95" s="32"/>
      <c r="Z95" s="32"/>
      <c r="AA95" s="32"/>
      <c r="AB95" s="32"/>
      <c r="AC95" s="32"/>
      <c r="AD95" s="32"/>
      <c r="AE95" s="32"/>
    </row>
    <row r="96" spans="1:47" s="2" customFormat="1" ht="22.9" customHeight="1">
      <c r="A96" s="32"/>
      <c r="B96" s="33"/>
      <c r="C96" s="107" t="s">
        <v>111</v>
      </c>
      <c r="D96" s="32"/>
      <c r="E96" s="32"/>
      <c r="F96" s="32"/>
      <c r="G96" s="32"/>
      <c r="H96" s="32"/>
      <c r="I96" s="32"/>
      <c r="J96" s="71">
        <f>J127</f>
        <v>0</v>
      </c>
      <c r="K96" s="32"/>
      <c r="L96" s="42"/>
      <c r="S96" s="32"/>
      <c r="T96" s="32"/>
      <c r="U96" s="32"/>
      <c r="V96" s="32"/>
      <c r="W96" s="32"/>
      <c r="X96" s="32"/>
      <c r="Y96" s="32"/>
      <c r="Z96" s="32"/>
      <c r="AA96" s="32"/>
      <c r="AB96" s="32"/>
      <c r="AC96" s="32"/>
      <c r="AD96" s="32"/>
      <c r="AE96" s="32"/>
      <c r="AU96" s="17" t="s">
        <v>112</v>
      </c>
    </row>
    <row r="97" spans="1:31" s="9" customFormat="1" ht="25" customHeight="1">
      <c r="B97" s="108"/>
      <c r="D97" s="109" t="s">
        <v>113</v>
      </c>
      <c r="E97" s="110"/>
      <c r="F97" s="110"/>
      <c r="G97" s="110"/>
      <c r="H97" s="110"/>
      <c r="I97" s="110"/>
      <c r="J97" s="111">
        <f>J128</f>
        <v>0</v>
      </c>
      <c r="L97" s="108"/>
    </row>
    <row r="98" spans="1:31" s="10" customFormat="1" ht="19.899999999999999" customHeight="1">
      <c r="B98" s="112"/>
      <c r="D98" s="113" t="s">
        <v>653</v>
      </c>
      <c r="E98" s="114"/>
      <c r="F98" s="114"/>
      <c r="G98" s="114"/>
      <c r="H98" s="114"/>
      <c r="I98" s="114"/>
      <c r="J98" s="115">
        <f>J129</f>
        <v>0</v>
      </c>
      <c r="L98" s="112"/>
    </row>
    <row r="99" spans="1:31" s="10" customFormat="1" ht="19.899999999999999" customHeight="1">
      <c r="B99" s="112"/>
      <c r="D99" s="113" t="s">
        <v>115</v>
      </c>
      <c r="E99" s="114"/>
      <c r="F99" s="114"/>
      <c r="G99" s="114"/>
      <c r="H99" s="114"/>
      <c r="I99" s="114"/>
      <c r="J99" s="115">
        <f>J132</f>
        <v>0</v>
      </c>
      <c r="L99" s="112"/>
    </row>
    <row r="100" spans="1:31" s="10" customFormat="1" ht="19.899999999999999" customHeight="1">
      <c r="B100" s="112"/>
      <c r="D100" s="113" t="s">
        <v>116</v>
      </c>
      <c r="E100" s="114"/>
      <c r="F100" s="114"/>
      <c r="G100" s="114"/>
      <c r="H100" s="114"/>
      <c r="I100" s="114"/>
      <c r="J100" s="115">
        <f>J137</f>
        <v>0</v>
      </c>
      <c r="L100" s="112"/>
    </row>
    <row r="101" spans="1:31" s="9" customFormat="1" ht="25" customHeight="1">
      <c r="B101" s="108"/>
      <c r="D101" s="109" t="s">
        <v>118</v>
      </c>
      <c r="E101" s="110"/>
      <c r="F101" s="110"/>
      <c r="G101" s="110"/>
      <c r="H101" s="110"/>
      <c r="I101" s="110"/>
      <c r="J101" s="111">
        <f>J143</f>
        <v>0</v>
      </c>
      <c r="L101" s="108"/>
    </row>
    <row r="102" spans="1:31" s="10" customFormat="1" ht="19.899999999999999" customHeight="1">
      <c r="B102" s="112"/>
      <c r="D102" s="113" t="s">
        <v>654</v>
      </c>
      <c r="E102" s="114"/>
      <c r="F102" s="114"/>
      <c r="G102" s="114"/>
      <c r="H102" s="114"/>
      <c r="I102" s="114"/>
      <c r="J102" s="115">
        <f>J144</f>
        <v>0</v>
      </c>
      <c r="L102" s="112"/>
    </row>
    <row r="103" spans="1:31" s="9" customFormat="1" ht="25" customHeight="1">
      <c r="B103" s="108"/>
      <c r="D103" s="109" t="s">
        <v>123</v>
      </c>
      <c r="E103" s="110"/>
      <c r="F103" s="110"/>
      <c r="G103" s="110"/>
      <c r="H103" s="110"/>
      <c r="I103" s="110"/>
      <c r="J103" s="111">
        <f>J175</f>
        <v>0</v>
      </c>
      <c r="L103" s="108"/>
    </row>
    <row r="104" spans="1:31" s="10" customFormat="1" ht="19.899999999999999" customHeight="1">
      <c r="B104" s="112"/>
      <c r="D104" s="113" t="s">
        <v>124</v>
      </c>
      <c r="E104" s="114"/>
      <c r="F104" s="114"/>
      <c r="G104" s="114"/>
      <c r="H104" s="114"/>
      <c r="I104" s="114"/>
      <c r="J104" s="115">
        <f>J176</f>
        <v>0</v>
      </c>
      <c r="L104" s="112"/>
    </row>
    <row r="105" spans="1:31" s="10" customFormat="1" ht="19.899999999999999" customHeight="1">
      <c r="B105" s="112"/>
      <c r="D105" s="113" t="s">
        <v>125</v>
      </c>
      <c r="E105" s="114"/>
      <c r="F105" s="114"/>
      <c r="G105" s="114"/>
      <c r="H105" s="114"/>
      <c r="I105" s="114"/>
      <c r="J105" s="115">
        <f>J178</f>
        <v>0</v>
      </c>
      <c r="L105" s="112"/>
    </row>
    <row r="106" spans="1:31" s="10" customFormat="1" ht="19.899999999999999" customHeight="1">
      <c r="B106" s="112"/>
      <c r="D106" s="113" t="s">
        <v>126</v>
      </c>
      <c r="E106" s="114"/>
      <c r="F106" s="114"/>
      <c r="G106" s="114"/>
      <c r="H106" s="114"/>
      <c r="I106" s="114"/>
      <c r="J106" s="115">
        <f>J180</f>
        <v>0</v>
      </c>
      <c r="L106" s="112"/>
    </row>
    <row r="107" spans="1:31" s="10" customFormat="1" ht="19.899999999999999" customHeight="1">
      <c r="B107" s="112"/>
      <c r="D107" s="113" t="s">
        <v>127</v>
      </c>
      <c r="E107" s="114"/>
      <c r="F107" s="114"/>
      <c r="G107" s="114"/>
      <c r="H107" s="114"/>
      <c r="I107" s="114"/>
      <c r="J107" s="115">
        <f>J182</f>
        <v>0</v>
      </c>
      <c r="L107" s="112"/>
    </row>
    <row r="108" spans="1:31" s="2" customFormat="1" ht="21.75" customHeight="1">
      <c r="A108" s="32"/>
      <c r="B108" s="33"/>
      <c r="C108" s="32"/>
      <c r="D108" s="32"/>
      <c r="E108" s="32"/>
      <c r="F108" s="32"/>
      <c r="G108" s="32"/>
      <c r="H108" s="32"/>
      <c r="I108" s="32"/>
      <c r="J108" s="32"/>
      <c r="K108" s="32"/>
      <c r="L108" s="42"/>
      <c r="S108" s="32"/>
      <c r="T108" s="32"/>
      <c r="U108" s="32"/>
      <c r="V108" s="32"/>
      <c r="W108" s="32"/>
      <c r="X108" s="32"/>
      <c r="Y108" s="32"/>
      <c r="Z108" s="32"/>
      <c r="AA108" s="32"/>
      <c r="AB108" s="32"/>
      <c r="AC108" s="32"/>
      <c r="AD108" s="32"/>
      <c r="AE108" s="32"/>
    </row>
    <row r="109" spans="1:31" s="2" customFormat="1" ht="7" customHeight="1">
      <c r="A109" s="32"/>
      <c r="B109" s="47"/>
      <c r="C109" s="48"/>
      <c r="D109" s="48"/>
      <c r="E109" s="48"/>
      <c r="F109" s="48"/>
      <c r="G109" s="48"/>
      <c r="H109" s="48"/>
      <c r="I109" s="48"/>
      <c r="J109" s="48"/>
      <c r="K109" s="48"/>
      <c r="L109" s="42"/>
      <c r="S109" s="32"/>
      <c r="T109" s="32"/>
      <c r="U109" s="32"/>
      <c r="V109" s="32"/>
      <c r="W109" s="32"/>
      <c r="X109" s="32"/>
      <c r="Y109" s="32"/>
      <c r="Z109" s="32"/>
      <c r="AA109" s="32"/>
      <c r="AB109" s="32"/>
      <c r="AC109" s="32"/>
      <c r="AD109" s="32"/>
      <c r="AE109" s="32"/>
    </row>
    <row r="113" spans="1:63" s="2" customFormat="1" ht="7" customHeight="1">
      <c r="A113" s="32"/>
      <c r="B113" s="49"/>
      <c r="C113" s="50"/>
      <c r="D113" s="50"/>
      <c r="E113" s="50"/>
      <c r="F113" s="50"/>
      <c r="G113" s="50"/>
      <c r="H113" s="50"/>
      <c r="I113" s="50"/>
      <c r="J113" s="50"/>
      <c r="K113" s="50"/>
      <c r="L113" s="42"/>
      <c r="S113" s="32"/>
      <c r="T113" s="32"/>
      <c r="U113" s="32"/>
      <c r="V113" s="32"/>
      <c r="W113" s="32"/>
      <c r="X113" s="32"/>
      <c r="Y113" s="32"/>
      <c r="Z113" s="32"/>
      <c r="AA113" s="32"/>
      <c r="AB113" s="32"/>
      <c r="AC113" s="32"/>
      <c r="AD113" s="32"/>
      <c r="AE113" s="32"/>
    </row>
    <row r="114" spans="1:63" s="2" customFormat="1" ht="25" customHeight="1">
      <c r="A114" s="32"/>
      <c r="B114" s="33"/>
      <c r="C114" s="21" t="s">
        <v>128</v>
      </c>
      <c r="D114" s="32"/>
      <c r="E114" s="32"/>
      <c r="F114" s="32"/>
      <c r="G114" s="32"/>
      <c r="H114" s="32"/>
      <c r="I114" s="32"/>
      <c r="J114" s="32"/>
      <c r="K114" s="32"/>
      <c r="L114" s="42"/>
      <c r="S114" s="32"/>
      <c r="T114" s="32"/>
      <c r="U114" s="32"/>
      <c r="V114" s="32"/>
      <c r="W114" s="32"/>
      <c r="X114" s="32"/>
      <c r="Y114" s="32"/>
      <c r="Z114" s="32"/>
      <c r="AA114" s="32"/>
      <c r="AB114" s="32"/>
      <c r="AC114" s="32"/>
      <c r="AD114" s="32"/>
      <c r="AE114" s="32"/>
    </row>
    <row r="115" spans="1:63" s="2" customFormat="1" ht="7" customHeight="1">
      <c r="A115" s="32"/>
      <c r="B115" s="33"/>
      <c r="C115" s="32"/>
      <c r="D115" s="32"/>
      <c r="E115" s="32"/>
      <c r="F115" s="32"/>
      <c r="G115" s="32"/>
      <c r="H115" s="32"/>
      <c r="I115" s="32"/>
      <c r="J115" s="32"/>
      <c r="K115" s="32"/>
      <c r="L115" s="42"/>
      <c r="S115" s="32"/>
      <c r="T115" s="32"/>
      <c r="U115" s="32"/>
      <c r="V115" s="32"/>
      <c r="W115" s="32"/>
      <c r="X115" s="32"/>
      <c r="Y115" s="32"/>
      <c r="Z115" s="32"/>
      <c r="AA115" s="32"/>
      <c r="AB115" s="32"/>
      <c r="AC115" s="32"/>
      <c r="AD115" s="32"/>
      <c r="AE115" s="32"/>
    </row>
    <row r="116" spans="1:63" s="2" customFormat="1" ht="12" customHeight="1">
      <c r="A116" s="32"/>
      <c r="B116" s="33"/>
      <c r="C116" s="27" t="s">
        <v>16</v>
      </c>
      <c r="D116" s="32"/>
      <c r="E116" s="32"/>
      <c r="F116" s="32"/>
      <c r="G116" s="32"/>
      <c r="H116" s="32"/>
      <c r="I116" s="32"/>
      <c r="J116" s="32"/>
      <c r="K116" s="32"/>
      <c r="L116" s="42"/>
      <c r="S116" s="32"/>
      <c r="T116" s="32"/>
      <c r="U116" s="32"/>
      <c r="V116" s="32"/>
      <c r="W116" s="32"/>
      <c r="X116" s="32"/>
      <c r="Y116" s="32"/>
      <c r="Z116" s="32"/>
      <c r="AA116" s="32"/>
      <c r="AB116" s="32"/>
      <c r="AC116" s="32"/>
      <c r="AD116" s="32"/>
      <c r="AE116" s="32"/>
    </row>
    <row r="117" spans="1:63" s="2" customFormat="1" ht="16.5" customHeight="1">
      <c r="A117" s="32"/>
      <c r="B117" s="33"/>
      <c r="C117" s="32"/>
      <c r="D117" s="32"/>
      <c r="E117" s="299" t="str">
        <f>E7</f>
        <v>KAPLE SV VÁCLAVA VONOKLASY Na Návsi, Vonoklasy</v>
      </c>
      <c r="F117" s="300"/>
      <c r="G117" s="300"/>
      <c r="H117" s="300"/>
      <c r="I117" s="32"/>
      <c r="J117" s="32"/>
      <c r="K117" s="32"/>
      <c r="L117" s="42"/>
      <c r="S117" s="32"/>
      <c r="T117" s="32"/>
      <c r="U117" s="32"/>
      <c r="V117" s="32"/>
      <c r="W117" s="32"/>
      <c r="X117" s="32"/>
      <c r="Y117" s="32"/>
      <c r="Z117" s="32"/>
      <c r="AA117" s="32"/>
      <c r="AB117" s="32"/>
      <c r="AC117" s="32"/>
      <c r="AD117" s="32"/>
      <c r="AE117" s="32"/>
    </row>
    <row r="118" spans="1:63" s="2" customFormat="1" ht="12" customHeight="1">
      <c r="A118" s="32"/>
      <c r="B118" s="33"/>
      <c r="C118" s="27" t="s">
        <v>106</v>
      </c>
      <c r="D118" s="32"/>
      <c r="E118" s="32"/>
      <c r="F118" s="32"/>
      <c r="G118" s="32"/>
      <c r="H118" s="32"/>
      <c r="I118" s="32"/>
      <c r="J118" s="32"/>
      <c r="K118" s="32"/>
      <c r="L118" s="42"/>
      <c r="S118" s="32"/>
      <c r="T118" s="32"/>
      <c r="U118" s="32"/>
      <c r="V118" s="32"/>
      <c r="W118" s="32"/>
      <c r="X118" s="32"/>
      <c r="Y118" s="32"/>
      <c r="Z118" s="32"/>
      <c r="AA118" s="32"/>
      <c r="AB118" s="32"/>
      <c r="AC118" s="32"/>
      <c r="AD118" s="32"/>
      <c r="AE118" s="32"/>
    </row>
    <row r="119" spans="1:63" s="2" customFormat="1" ht="16.5" customHeight="1">
      <c r="A119" s="32"/>
      <c r="B119" s="33"/>
      <c r="C119" s="32"/>
      <c r="D119" s="32"/>
      <c r="E119" s="281" t="str">
        <f>E9</f>
        <v>05 - Malby</v>
      </c>
      <c r="F119" s="298"/>
      <c r="G119" s="298"/>
      <c r="H119" s="298"/>
      <c r="I119" s="32"/>
      <c r="J119" s="32"/>
      <c r="K119" s="32"/>
      <c r="L119" s="42"/>
      <c r="S119" s="32"/>
      <c r="T119" s="32"/>
      <c r="U119" s="32"/>
      <c r="V119" s="32"/>
      <c r="W119" s="32"/>
      <c r="X119" s="32"/>
      <c r="Y119" s="32"/>
      <c r="Z119" s="32"/>
      <c r="AA119" s="32"/>
      <c r="AB119" s="32"/>
      <c r="AC119" s="32"/>
      <c r="AD119" s="32"/>
      <c r="AE119" s="32"/>
    </row>
    <row r="120" spans="1:63" s="2" customFormat="1" ht="7" customHeight="1">
      <c r="A120" s="32"/>
      <c r="B120" s="33"/>
      <c r="C120" s="32"/>
      <c r="D120" s="32"/>
      <c r="E120" s="32"/>
      <c r="F120" s="32"/>
      <c r="G120" s="32"/>
      <c r="H120" s="32"/>
      <c r="I120" s="32"/>
      <c r="J120" s="32"/>
      <c r="K120" s="32"/>
      <c r="L120" s="42"/>
      <c r="S120" s="32"/>
      <c r="T120" s="32"/>
      <c r="U120" s="32"/>
      <c r="V120" s="32"/>
      <c r="W120" s="32"/>
      <c r="X120" s="32"/>
      <c r="Y120" s="32"/>
      <c r="Z120" s="32"/>
      <c r="AA120" s="32"/>
      <c r="AB120" s="32"/>
      <c r="AC120" s="32"/>
      <c r="AD120" s="32"/>
      <c r="AE120" s="32"/>
    </row>
    <row r="121" spans="1:63" s="2" customFormat="1" ht="12" customHeight="1">
      <c r="A121" s="32"/>
      <c r="B121" s="33"/>
      <c r="C121" s="27" t="s">
        <v>20</v>
      </c>
      <c r="D121" s="32"/>
      <c r="E121" s="32"/>
      <c r="F121" s="25" t="str">
        <f>F12</f>
        <v>Vonoklasy</v>
      </c>
      <c r="G121" s="32"/>
      <c r="H121" s="32"/>
      <c r="I121" s="27" t="s">
        <v>22</v>
      </c>
      <c r="J121" s="55" t="str">
        <f>IF(J12="","",J12)</f>
        <v>20. 8. 2025</v>
      </c>
      <c r="K121" s="32"/>
      <c r="L121" s="42"/>
      <c r="S121" s="32"/>
      <c r="T121" s="32"/>
      <c r="U121" s="32"/>
      <c r="V121" s="32"/>
      <c r="W121" s="32"/>
      <c r="X121" s="32"/>
      <c r="Y121" s="32"/>
      <c r="Z121" s="32"/>
      <c r="AA121" s="32"/>
      <c r="AB121" s="32"/>
      <c r="AC121" s="32"/>
      <c r="AD121" s="32"/>
      <c r="AE121" s="32"/>
    </row>
    <row r="122" spans="1:63" s="2" customFormat="1" ht="7" customHeight="1">
      <c r="A122" s="32"/>
      <c r="B122" s="33"/>
      <c r="C122" s="32"/>
      <c r="D122" s="32"/>
      <c r="E122" s="32"/>
      <c r="F122" s="32"/>
      <c r="G122" s="32"/>
      <c r="H122" s="32"/>
      <c r="I122" s="32"/>
      <c r="J122" s="32"/>
      <c r="K122" s="32"/>
      <c r="L122" s="42"/>
      <c r="S122" s="32"/>
      <c r="T122" s="32"/>
      <c r="U122" s="32"/>
      <c r="V122" s="32"/>
      <c r="W122" s="32"/>
      <c r="X122" s="32"/>
      <c r="Y122" s="32"/>
      <c r="Z122" s="32"/>
      <c r="AA122" s="32"/>
      <c r="AB122" s="32"/>
      <c r="AC122" s="32"/>
      <c r="AD122" s="32"/>
      <c r="AE122" s="32"/>
    </row>
    <row r="123" spans="1:63" s="2" customFormat="1" ht="25.75" customHeight="1">
      <c r="A123" s="32"/>
      <c r="B123" s="33"/>
      <c r="C123" s="27" t="s">
        <v>24</v>
      </c>
      <c r="D123" s="32"/>
      <c r="E123" s="32"/>
      <c r="F123" s="25" t="str">
        <f>E15</f>
        <v xml:space="preserve"> </v>
      </c>
      <c r="G123" s="32"/>
      <c r="H123" s="32"/>
      <c r="I123" s="27" t="s">
        <v>30</v>
      </c>
      <c r="J123" s="30" t="str">
        <f>E21</f>
        <v>Ing.arch.Ester Miluničová</v>
      </c>
      <c r="K123" s="32"/>
      <c r="L123" s="42"/>
      <c r="S123" s="32"/>
      <c r="T123" s="32"/>
      <c r="U123" s="32"/>
      <c r="V123" s="32"/>
      <c r="W123" s="32"/>
      <c r="X123" s="32"/>
      <c r="Y123" s="32"/>
      <c r="Z123" s="32"/>
      <c r="AA123" s="32"/>
      <c r="AB123" s="32"/>
      <c r="AC123" s="32"/>
      <c r="AD123" s="32"/>
      <c r="AE123" s="32"/>
    </row>
    <row r="124" spans="1:63" s="2" customFormat="1" ht="15.25" customHeight="1">
      <c r="A124" s="32"/>
      <c r="B124" s="33"/>
      <c r="C124" s="27" t="s">
        <v>28</v>
      </c>
      <c r="D124" s="32"/>
      <c r="E124" s="32"/>
      <c r="F124" s="25" t="str">
        <f>IF(E18="","",E18)</f>
        <v>Vyplň údaj</v>
      </c>
      <c r="G124" s="32"/>
      <c r="H124" s="32"/>
      <c r="I124" s="27" t="s">
        <v>33</v>
      </c>
      <c r="J124" s="30" t="str">
        <f>E24</f>
        <v>Hana Pejšová</v>
      </c>
      <c r="K124" s="32"/>
      <c r="L124" s="42"/>
      <c r="S124" s="32"/>
      <c r="T124" s="32"/>
      <c r="U124" s="32"/>
      <c r="V124" s="32"/>
      <c r="W124" s="32"/>
      <c r="X124" s="32"/>
      <c r="Y124" s="32"/>
      <c r="Z124" s="32"/>
      <c r="AA124" s="32"/>
      <c r="AB124" s="32"/>
      <c r="AC124" s="32"/>
      <c r="AD124" s="32"/>
      <c r="AE124" s="32"/>
    </row>
    <row r="125" spans="1:63" s="2" customFormat="1" ht="10.4" customHeight="1">
      <c r="A125" s="32"/>
      <c r="B125" s="33"/>
      <c r="C125" s="32"/>
      <c r="D125" s="32"/>
      <c r="E125" s="32"/>
      <c r="F125" s="32"/>
      <c r="G125" s="32"/>
      <c r="H125" s="32"/>
      <c r="I125" s="32"/>
      <c r="J125" s="32"/>
      <c r="K125" s="32"/>
      <c r="L125" s="42"/>
      <c r="S125" s="32"/>
      <c r="T125" s="32"/>
      <c r="U125" s="32"/>
      <c r="V125" s="32"/>
      <c r="W125" s="32"/>
      <c r="X125" s="32"/>
      <c r="Y125" s="32"/>
      <c r="Z125" s="32"/>
      <c r="AA125" s="32"/>
      <c r="AB125" s="32"/>
      <c r="AC125" s="32"/>
      <c r="AD125" s="32"/>
      <c r="AE125" s="32"/>
    </row>
    <row r="126" spans="1:63" s="11" customFormat="1" ht="29.25" customHeight="1">
      <c r="A126" s="116"/>
      <c r="B126" s="117"/>
      <c r="C126" s="118" t="s">
        <v>129</v>
      </c>
      <c r="D126" s="119" t="s">
        <v>61</v>
      </c>
      <c r="E126" s="119" t="s">
        <v>57</v>
      </c>
      <c r="F126" s="119" t="s">
        <v>58</v>
      </c>
      <c r="G126" s="119" t="s">
        <v>130</v>
      </c>
      <c r="H126" s="119" t="s">
        <v>131</v>
      </c>
      <c r="I126" s="119" t="s">
        <v>132</v>
      </c>
      <c r="J126" s="120" t="s">
        <v>110</v>
      </c>
      <c r="K126" s="121" t="s">
        <v>133</v>
      </c>
      <c r="L126" s="122"/>
      <c r="M126" s="62" t="s">
        <v>1</v>
      </c>
      <c r="N126" s="63" t="s">
        <v>40</v>
      </c>
      <c r="O126" s="63" t="s">
        <v>134</v>
      </c>
      <c r="P126" s="63" t="s">
        <v>135</v>
      </c>
      <c r="Q126" s="63" t="s">
        <v>136</v>
      </c>
      <c r="R126" s="63" t="s">
        <v>137</v>
      </c>
      <c r="S126" s="63" t="s">
        <v>138</v>
      </c>
      <c r="T126" s="64" t="s">
        <v>139</v>
      </c>
      <c r="U126" s="116"/>
      <c r="V126" s="116"/>
      <c r="W126" s="116"/>
      <c r="X126" s="116"/>
      <c r="Y126" s="116"/>
      <c r="Z126" s="116"/>
      <c r="AA126" s="116"/>
      <c r="AB126" s="116"/>
      <c r="AC126" s="116"/>
      <c r="AD126" s="116"/>
      <c r="AE126" s="116"/>
    </row>
    <row r="127" spans="1:63" s="2" customFormat="1" ht="22.9" customHeight="1">
      <c r="A127" s="32"/>
      <c r="B127" s="33"/>
      <c r="C127" s="69" t="s">
        <v>140</v>
      </c>
      <c r="D127" s="32"/>
      <c r="E127" s="32"/>
      <c r="F127" s="32"/>
      <c r="G127" s="32"/>
      <c r="H127" s="32"/>
      <c r="I127" s="32"/>
      <c r="J127" s="123">
        <f>BK127</f>
        <v>0</v>
      </c>
      <c r="K127" s="32"/>
      <c r="L127" s="33"/>
      <c r="M127" s="65"/>
      <c r="N127" s="56"/>
      <c r="O127" s="66"/>
      <c r="P127" s="124">
        <f>P128+P143+P175</f>
        <v>0</v>
      </c>
      <c r="Q127" s="66"/>
      <c r="R127" s="124">
        <f>R128+R143+R175</f>
        <v>2.0549544000000002</v>
      </c>
      <c r="S127" s="66"/>
      <c r="T127" s="125">
        <f>T128+T143+T175</f>
        <v>1.3871698399999999</v>
      </c>
      <c r="U127" s="32"/>
      <c r="V127" s="32"/>
      <c r="W127" s="32"/>
      <c r="X127" s="32"/>
      <c r="Y127" s="32"/>
      <c r="Z127" s="32"/>
      <c r="AA127" s="32"/>
      <c r="AB127" s="32"/>
      <c r="AC127" s="32"/>
      <c r="AD127" s="32"/>
      <c r="AE127" s="32"/>
      <c r="AT127" s="17" t="s">
        <v>75</v>
      </c>
      <c r="AU127" s="17" t="s">
        <v>112</v>
      </c>
      <c r="BK127" s="126">
        <f>BK128+BK143+BK175</f>
        <v>0</v>
      </c>
    </row>
    <row r="128" spans="1:63" s="12" customFormat="1" ht="25.9" customHeight="1">
      <c r="B128" s="127"/>
      <c r="D128" s="128" t="s">
        <v>75</v>
      </c>
      <c r="E128" s="129" t="s">
        <v>141</v>
      </c>
      <c r="F128" s="129" t="s">
        <v>142</v>
      </c>
      <c r="I128" s="130"/>
      <c r="J128" s="131">
        <f>BK128</f>
        <v>0</v>
      </c>
      <c r="L128" s="127"/>
      <c r="M128" s="132"/>
      <c r="N128" s="133"/>
      <c r="O128" s="133"/>
      <c r="P128" s="134">
        <f>P129+P132+P137</f>
        <v>0</v>
      </c>
      <c r="Q128" s="133"/>
      <c r="R128" s="134">
        <f>R129+R132+R137</f>
        <v>1.756068</v>
      </c>
      <c r="S128" s="133"/>
      <c r="T128" s="135">
        <f>T129+T132+T137</f>
        <v>1.30124</v>
      </c>
      <c r="AR128" s="128" t="s">
        <v>84</v>
      </c>
      <c r="AT128" s="136" t="s">
        <v>75</v>
      </c>
      <c r="AU128" s="136" t="s">
        <v>76</v>
      </c>
      <c r="AY128" s="128" t="s">
        <v>143</v>
      </c>
      <c r="BK128" s="137">
        <f>BK129+BK132+BK137</f>
        <v>0</v>
      </c>
    </row>
    <row r="129" spans="1:65" s="12" customFormat="1" ht="22.9" customHeight="1">
      <c r="B129" s="127"/>
      <c r="D129" s="128" t="s">
        <v>75</v>
      </c>
      <c r="E129" s="138" t="s">
        <v>177</v>
      </c>
      <c r="F129" s="138" t="s">
        <v>655</v>
      </c>
      <c r="I129" s="130"/>
      <c r="J129" s="139">
        <f>BK129</f>
        <v>0</v>
      </c>
      <c r="L129" s="127"/>
      <c r="M129" s="132"/>
      <c r="N129" s="133"/>
      <c r="O129" s="133"/>
      <c r="P129" s="134">
        <f>SUM(P130:P131)</f>
        <v>0</v>
      </c>
      <c r="Q129" s="133"/>
      <c r="R129" s="134">
        <f>SUM(R130:R131)</f>
        <v>1.756068</v>
      </c>
      <c r="S129" s="133"/>
      <c r="T129" s="135">
        <f>SUM(T130:T131)</f>
        <v>0</v>
      </c>
      <c r="AR129" s="128" t="s">
        <v>84</v>
      </c>
      <c r="AT129" s="136" t="s">
        <v>75</v>
      </c>
      <c r="AU129" s="136" t="s">
        <v>84</v>
      </c>
      <c r="AY129" s="128" t="s">
        <v>143</v>
      </c>
      <c r="BK129" s="137">
        <f>SUM(BK130:BK131)</f>
        <v>0</v>
      </c>
    </row>
    <row r="130" spans="1:65" s="2" customFormat="1" ht="24.25" customHeight="1">
      <c r="A130" s="32"/>
      <c r="B130" s="140"/>
      <c r="C130" s="141" t="s">
        <v>84</v>
      </c>
      <c r="D130" s="141" t="s">
        <v>146</v>
      </c>
      <c r="E130" s="142" t="s">
        <v>656</v>
      </c>
      <c r="F130" s="143" t="s">
        <v>657</v>
      </c>
      <c r="G130" s="144" t="s">
        <v>158</v>
      </c>
      <c r="H130" s="145">
        <v>113.36</v>
      </c>
      <c r="I130" s="146"/>
      <c r="J130" s="147">
        <f>ROUND(I130*H130,2)</f>
        <v>0</v>
      </c>
      <c r="K130" s="148"/>
      <c r="L130" s="33"/>
      <c r="M130" s="149" t="s">
        <v>1</v>
      </c>
      <c r="N130" s="150" t="s">
        <v>41</v>
      </c>
      <c r="O130" s="58"/>
      <c r="P130" s="151">
        <f>O130*H130</f>
        <v>0</v>
      </c>
      <c r="Q130" s="151">
        <v>5.4299999999999999E-3</v>
      </c>
      <c r="R130" s="151">
        <f>Q130*H130</f>
        <v>0.6155448</v>
      </c>
      <c r="S130" s="151">
        <v>0</v>
      </c>
      <c r="T130" s="152">
        <f>S130*H130</f>
        <v>0</v>
      </c>
      <c r="U130" s="32"/>
      <c r="V130" s="32"/>
      <c r="W130" s="32"/>
      <c r="X130" s="32"/>
      <c r="Y130" s="32"/>
      <c r="Z130" s="32"/>
      <c r="AA130" s="32"/>
      <c r="AB130" s="32"/>
      <c r="AC130" s="32"/>
      <c r="AD130" s="32"/>
      <c r="AE130" s="32"/>
      <c r="AR130" s="153" t="s">
        <v>144</v>
      </c>
      <c r="AT130" s="153" t="s">
        <v>146</v>
      </c>
      <c r="AU130" s="153" t="s">
        <v>86</v>
      </c>
      <c r="AY130" s="17" t="s">
        <v>143</v>
      </c>
      <c r="BE130" s="154">
        <f>IF(N130="základní",J130,0)</f>
        <v>0</v>
      </c>
      <c r="BF130" s="154">
        <f>IF(N130="snížená",J130,0)</f>
        <v>0</v>
      </c>
      <c r="BG130" s="154">
        <f>IF(N130="zákl. přenesená",J130,0)</f>
        <v>0</v>
      </c>
      <c r="BH130" s="154">
        <f>IF(N130="sníž. přenesená",J130,0)</f>
        <v>0</v>
      </c>
      <c r="BI130" s="154">
        <f>IF(N130="nulová",J130,0)</f>
        <v>0</v>
      </c>
      <c r="BJ130" s="17" t="s">
        <v>84</v>
      </c>
      <c r="BK130" s="154">
        <f>ROUND(I130*H130,2)</f>
        <v>0</v>
      </c>
      <c r="BL130" s="17" t="s">
        <v>144</v>
      </c>
      <c r="BM130" s="153" t="s">
        <v>658</v>
      </c>
    </row>
    <row r="131" spans="1:65" s="2" customFormat="1" ht="24.25" customHeight="1">
      <c r="A131" s="32"/>
      <c r="B131" s="140"/>
      <c r="C131" s="141" t="s">
        <v>86</v>
      </c>
      <c r="D131" s="141" t="s">
        <v>146</v>
      </c>
      <c r="E131" s="142" t="s">
        <v>659</v>
      </c>
      <c r="F131" s="143" t="s">
        <v>660</v>
      </c>
      <c r="G131" s="144" t="s">
        <v>158</v>
      </c>
      <c r="H131" s="145">
        <v>73.44</v>
      </c>
      <c r="I131" s="146"/>
      <c r="J131" s="147">
        <f>ROUND(I131*H131,2)</f>
        <v>0</v>
      </c>
      <c r="K131" s="148"/>
      <c r="L131" s="33"/>
      <c r="M131" s="149" t="s">
        <v>1</v>
      </c>
      <c r="N131" s="150" t="s">
        <v>41</v>
      </c>
      <c r="O131" s="58"/>
      <c r="P131" s="151">
        <f>O131*H131</f>
        <v>0</v>
      </c>
      <c r="Q131" s="151">
        <v>1.553E-2</v>
      </c>
      <c r="R131" s="151">
        <f>Q131*H131</f>
        <v>1.1405232000000001</v>
      </c>
      <c r="S131" s="151">
        <v>0</v>
      </c>
      <c r="T131" s="152">
        <f>S131*H131</f>
        <v>0</v>
      </c>
      <c r="U131" s="32"/>
      <c r="V131" s="32"/>
      <c r="W131" s="32"/>
      <c r="X131" s="32"/>
      <c r="Y131" s="32"/>
      <c r="Z131" s="32"/>
      <c r="AA131" s="32"/>
      <c r="AB131" s="32"/>
      <c r="AC131" s="32"/>
      <c r="AD131" s="32"/>
      <c r="AE131" s="32"/>
      <c r="AR131" s="153" t="s">
        <v>144</v>
      </c>
      <c r="AT131" s="153" t="s">
        <v>146</v>
      </c>
      <c r="AU131" s="153" t="s">
        <v>86</v>
      </c>
      <c r="AY131" s="17" t="s">
        <v>143</v>
      </c>
      <c r="BE131" s="154">
        <f>IF(N131="základní",J131,0)</f>
        <v>0</v>
      </c>
      <c r="BF131" s="154">
        <f>IF(N131="snížená",J131,0)</f>
        <v>0</v>
      </c>
      <c r="BG131" s="154">
        <f>IF(N131="zákl. přenesená",J131,0)</f>
        <v>0</v>
      </c>
      <c r="BH131" s="154">
        <f>IF(N131="sníž. přenesená",J131,0)</f>
        <v>0</v>
      </c>
      <c r="BI131" s="154">
        <f>IF(N131="nulová",J131,0)</f>
        <v>0</v>
      </c>
      <c r="BJ131" s="17" t="s">
        <v>84</v>
      </c>
      <c r="BK131" s="154">
        <f>ROUND(I131*H131,2)</f>
        <v>0</v>
      </c>
      <c r="BL131" s="17" t="s">
        <v>144</v>
      </c>
      <c r="BM131" s="153" t="s">
        <v>661</v>
      </c>
    </row>
    <row r="132" spans="1:65" s="12" customFormat="1" ht="22.9" customHeight="1">
      <c r="B132" s="127"/>
      <c r="D132" s="128" t="s">
        <v>75</v>
      </c>
      <c r="E132" s="138" t="s">
        <v>170</v>
      </c>
      <c r="F132" s="138" t="s">
        <v>171</v>
      </c>
      <c r="I132" s="130"/>
      <c r="J132" s="139">
        <f>BK132</f>
        <v>0</v>
      </c>
      <c r="L132" s="127"/>
      <c r="M132" s="132"/>
      <c r="N132" s="133"/>
      <c r="O132" s="133"/>
      <c r="P132" s="134">
        <f>SUM(P133:P136)</f>
        <v>0</v>
      </c>
      <c r="Q132" s="133"/>
      <c r="R132" s="134">
        <f>SUM(R133:R136)</f>
        <v>0</v>
      </c>
      <c r="S132" s="133"/>
      <c r="T132" s="135">
        <f>SUM(T133:T136)</f>
        <v>1.30124</v>
      </c>
      <c r="AR132" s="128" t="s">
        <v>84</v>
      </c>
      <c r="AT132" s="136" t="s">
        <v>75</v>
      </c>
      <c r="AU132" s="136" t="s">
        <v>84</v>
      </c>
      <c r="AY132" s="128" t="s">
        <v>143</v>
      </c>
      <c r="BK132" s="137">
        <f>SUM(BK133:BK136)</f>
        <v>0</v>
      </c>
    </row>
    <row r="133" spans="1:65" s="2" customFormat="1" ht="37.9" customHeight="1">
      <c r="A133" s="32"/>
      <c r="B133" s="140"/>
      <c r="C133" s="141" t="s">
        <v>161</v>
      </c>
      <c r="D133" s="141" t="s">
        <v>146</v>
      </c>
      <c r="E133" s="142" t="s">
        <v>662</v>
      </c>
      <c r="F133" s="143" t="s">
        <v>663</v>
      </c>
      <c r="G133" s="144" t="s">
        <v>158</v>
      </c>
      <c r="H133" s="145">
        <v>19</v>
      </c>
      <c r="I133" s="146"/>
      <c r="J133" s="147">
        <f>ROUND(I133*H133,2)</f>
        <v>0</v>
      </c>
      <c r="K133" s="148"/>
      <c r="L133" s="33"/>
      <c r="M133" s="149" t="s">
        <v>1</v>
      </c>
      <c r="N133" s="150" t="s">
        <v>41</v>
      </c>
      <c r="O133" s="58"/>
      <c r="P133" s="151">
        <f>O133*H133</f>
        <v>0</v>
      </c>
      <c r="Q133" s="151">
        <v>0</v>
      </c>
      <c r="R133" s="151">
        <f>Q133*H133</f>
        <v>0</v>
      </c>
      <c r="S133" s="151">
        <v>0</v>
      </c>
      <c r="T133" s="152">
        <f>S133*H133</f>
        <v>0</v>
      </c>
      <c r="U133" s="32"/>
      <c r="V133" s="32"/>
      <c r="W133" s="32"/>
      <c r="X133" s="32"/>
      <c r="Y133" s="32"/>
      <c r="Z133" s="32"/>
      <c r="AA133" s="32"/>
      <c r="AB133" s="32"/>
      <c r="AC133" s="32"/>
      <c r="AD133" s="32"/>
      <c r="AE133" s="32"/>
      <c r="AR133" s="153" t="s">
        <v>144</v>
      </c>
      <c r="AT133" s="153" t="s">
        <v>146</v>
      </c>
      <c r="AU133" s="153" t="s">
        <v>86</v>
      </c>
      <c r="AY133" s="17" t="s">
        <v>143</v>
      </c>
      <c r="BE133" s="154">
        <f>IF(N133="základní",J133,0)</f>
        <v>0</v>
      </c>
      <c r="BF133" s="154">
        <f>IF(N133="snížená",J133,0)</f>
        <v>0</v>
      </c>
      <c r="BG133" s="154">
        <f>IF(N133="zákl. přenesená",J133,0)</f>
        <v>0</v>
      </c>
      <c r="BH133" s="154">
        <f>IF(N133="sníž. přenesená",J133,0)</f>
        <v>0</v>
      </c>
      <c r="BI133" s="154">
        <f>IF(N133="nulová",J133,0)</f>
        <v>0</v>
      </c>
      <c r="BJ133" s="17" t="s">
        <v>84</v>
      </c>
      <c r="BK133" s="154">
        <f>ROUND(I133*H133,2)</f>
        <v>0</v>
      </c>
      <c r="BL133" s="17" t="s">
        <v>144</v>
      </c>
      <c r="BM133" s="153" t="s">
        <v>664</v>
      </c>
    </row>
    <row r="134" spans="1:65" s="13" customFormat="1">
      <c r="B134" s="155"/>
      <c r="D134" s="156" t="s">
        <v>151</v>
      </c>
      <c r="E134" s="157" t="s">
        <v>1</v>
      </c>
      <c r="F134" s="158" t="s">
        <v>665</v>
      </c>
      <c r="H134" s="159">
        <v>19</v>
      </c>
      <c r="I134" s="160"/>
      <c r="L134" s="155"/>
      <c r="M134" s="161"/>
      <c r="N134" s="162"/>
      <c r="O134" s="162"/>
      <c r="P134" s="162"/>
      <c r="Q134" s="162"/>
      <c r="R134" s="162"/>
      <c r="S134" s="162"/>
      <c r="T134" s="163"/>
      <c r="AT134" s="157" t="s">
        <v>151</v>
      </c>
      <c r="AU134" s="157" t="s">
        <v>86</v>
      </c>
      <c r="AV134" s="13" t="s">
        <v>86</v>
      </c>
      <c r="AW134" s="13" t="s">
        <v>32</v>
      </c>
      <c r="AX134" s="13" t="s">
        <v>84</v>
      </c>
      <c r="AY134" s="157" t="s">
        <v>143</v>
      </c>
    </row>
    <row r="135" spans="1:65" s="2" customFormat="1" ht="37.9" customHeight="1">
      <c r="A135" s="32"/>
      <c r="B135" s="140"/>
      <c r="C135" s="141" t="s">
        <v>144</v>
      </c>
      <c r="D135" s="141" t="s">
        <v>146</v>
      </c>
      <c r="E135" s="142" t="s">
        <v>666</v>
      </c>
      <c r="F135" s="143" t="s">
        <v>667</v>
      </c>
      <c r="G135" s="144" t="s">
        <v>158</v>
      </c>
      <c r="H135" s="145">
        <v>113.36</v>
      </c>
      <c r="I135" s="146"/>
      <c r="J135" s="147">
        <f>ROUND(I135*H135,2)</f>
        <v>0</v>
      </c>
      <c r="K135" s="148"/>
      <c r="L135" s="33"/>
      <c r="M135" s="149" t="s">
        <v>1</v>
      </c>
      <c r="N135" s="150" t="s">
        <v>41</v>
      </c>
      <c r="O135" s="58"/>
      <c r="P135" s="151">
        <f>O135*H135</f>
        <v>0</v>
      </c>
      <c r="Q135" s="151">
        <v>0</v>
      </c>
      <c r="R135" s="151">
        <f>Q135*H135</f>
        <v>0</v>
      </c>
      <c r="S135" s="151">
        <v>5.0000000000000001E-3</v>
      </c>
      <c r="T135" s="152">
        <f>S135*H135</f>
        <v>0.56679999999999997</v>
      </c>
      <c r="U135" s="32"/>
      <c r="V135" s="32"/>
      <c r="W135" s="32"/>
      <c r="X135" s="32"/>
      <c r="Y135" s="32"/>
      <c r="Z135" s="32"/>
      <c r="AA135" s="32"/>
      <c r="AB135" s="32"/>
      <c r="AC135" s="32"/>
      <c r="AD135" s="32"/>
      <c r="AE135" s="32"/>
      <c r="AR135" s="153" t="s">
        <v>144</v>
      </c>
      <c r="AT135" s="153" t="s">
        <v>146</v>
      </c>
      <c r="AU135" s="153" t="s">
        <v>86</v>
      </c>
      <c r="AY135" s="17" t="s">
        <v>143</v>
      </c>
      <c r="BE135" s="154">
        <f>IF(N135="základní",J135,0)</f>
        <v>0</v>
      </c>
      <c r="BF135" s="154">
        <f>IF(N135="snížená",J135,0)</f>
        <v>0</v>
      </c>
      <c r="BG135" s="154">
        <f>IF(N135="zákl. přenesená",J135,0)</f>
        <v>0</v>
      </c>
      <c r="BH135" s="154">
        <f>IF(N135="sníž. přenesená",J135,0)</f>
        <v>0</v>
      </c>
      <c r="BI135" s="154">
        <f>IF(N135="nulová",J135,0)</f>
        <v>0</v>
      </c>
      <c r="BJ135" s="17" t="s">
        <v>84</v>
      </c>
      <c r="BK135" s="154">
        <f>ROUND(I135*H135,2)</f>
        <v>0</v>
      </c>
      <c r="BL135" s="17" t="s">
        <v>144</v>
      </c>
      <c r="BM135" s="153" t="s">
        <v>668</v>
      </c>
    </row>
    <row r="136" spans="1:65" s="2" customFormat="1" ht="37.9" customHeight="1">
      <c r="A136" s="32"/>
      <c r="B136" s="140"/>
      <c r="C136" s="141" t="s">
        <v>172</v>
      </c>
      <c r="D136" s="141" t="s">
        <v>146</v>
      </c>
      <c r="E136" s="142" t="s">
        <v>669</v>
      </c>
      <c r="F136" s="143" t="s">
        <v>670</v>
      </c>
      <c r="G136" s="144" t="s">
        <v>158</v>
      </c>
      <c r="H136" s="145">
        <v>73.444000000000003</v>
      </c>
      <c r="I136" s="146"/>
      <c r="J136" s="147">
        <f>ROUND(I136*H136,2)</f>
        <v>0</v>
      </c>
      <c r="K136" s="148"/>
      <c r="L136" s="33"/>
      <c r="M136" s="149" t="s">
        <v>1</v>
      </c>
      <c r="N136" s="150" t="s">
        <v>41</v>
      </c>
      <c r="O136" s="58"/>
      <c r="P136" s="151">
        <f>O136*H136</f>
        <v>0</v>
      </c>
      <c r="Q136" s="151">
        <v>0</v>
      </c>
      <c r="R136" s="151">
        <f>Q136*H136</f>
        <v>0</v>
      </c>
      <c r="S136" s="151">
        <v>0.01</v>
      </c>
      <c r="T136" s="152">
        <f>S136*H136</f>
        <v>0.73444000000000009</v>
      </c>
      <c r="U136" s="32"/>
      <c r="V136" s="32"/>
      <c r="W136" s="32"/>
      <c r="X136" s="32"/>
      <c r="Y136" s="32"/>
      <c r="Z136" s="32"/>
      <c r="AA136" s="32"/>
      <c r="AB136" s="32"/>
      <c r="AC136" s="32"/>
      <c r="AD136" s="32"/>
      <c r="AE136" s="32"/>
      <c r="AR136" s="153" t="s">
        <v>144</v>
      </c>
      <c r="AT136" s="153" t="s">
        <v>146</v>
      </c>
      <c r="AU136" s="153" t="s">
        <v>86</v>
      </c>
      <c r="AY136" s="17" t="s">
        <v>143</v>
      </c>
      <c r="BE136" s="154">
        <f>IF(N136="základní",J136,0)</f>
        <v>0</v>
      </c>
      <c r="BF136" s="154">
        <f>IF(N136="snížená",J136,0)</f>
        <v>0</v>
      </c>
      <c r="BG136" s="154">
        <f>IF(N136="zákl. přenesená",J136,0)</f>
        <v>0</v>
      </c>
      <c r="BH136" s="154">
        <f>IF(N136="sníž. přenesená",J136,0)</f>
        <v>0</v>
      </c>
      <c r="BI136" s="154">
        <f>IF(N136="nulová",J136,0)</f>
        <v>0</v>
      </c>
      <c r="BJ136" s="17" t="s">
        <v>84</v>
      </c>
      <c r="BK136" s="154">
        <f>ROUND(I136*H136,2)</f>
        <v>0</v>
      </c>
      <c r="BL136" s="17" t="s">
        <v>144</v>
      </c>
      <c r="BM136" s="153" t="s">
        <v>671</v>
      </c>
    </row>
    <row r="137" spans="1:65" s="12" customFormat="1" ht="22.9" customHeight="1">
      <c r="B137" s="127"/>
      <c r="D137" s="128" t="s">
        <v>75</v>
      </c>
      <c r="E137" s="138" t="s">
        <v>207</v>
      </c>
      <c r="F137" s="138" t="s">
        <v>208</v>
      </c>
      <c r="I137" s="130"/>
      <c r="J137" s="139">
        <f>BK137</f>
        <v>0</v>
      </c>
      <c r="L137" s="127"/>
      <c r="M137" s="132"/>
      <c r="N137" s="133"/>
      <c r="O137" s="133"/>
      <c r="P137" s="134">
        <f>SUM(P138:P142)</f>
        <v>0</v>
      </c>
      <c r="Q137" s="133"/>
      <c r="R137" s="134">
        <f>SUM(R138:R142)</f>
        <v>0</v>
      </c>
      <c r="S137" s="133"/>
      <c r="T137" s="135">
        <f>SUM(T138:T142)</f>
        <v>0</v>
      </c>
      <c r="AR137" s="128" t="s">
        <v>84</v>
      </c>
      <c r="AT137" s="136" t="s">
        <v>75</v>
      </c>
      <c r="AU137" s="136" t="s">
        <v>84</v>
      </c>
      <c r="AY137" s="128" t="s">
        <v>143</v>
      </c>
      <c r="BK137" s="137">
        <f>SUM(BK138:BK142)</f>
        <v>0</v>
      </c>
    </row>
    <row r="138" spans="1:65" s="2" customFormat="1" ht="24.25" customHeight="1">
      <c r="A138" s="32"/>
      <c r="B138" s="140"/>
      <c r="C138" s="141" t="s">
        <v>177</v>
      </c>
      <c r="D138" s="141" t="s">
        <v>146</v>
      </c>
      <c r="E138" s="142" t="s">
        <v>210</v>
      </c>
      <c r="F138" s="143" t="s">
        <v>211</v>
      </c>
      <c r="G138" s="144" t="s">
        <v>167</v>
      </c>
      <c r="H138" s="145">
        <v>1.387</v>
      </c>
      <c r="I138" s="146"/>
      <c r="J138" s="147">
        <f>ROUND(I138*H138,2)</f>
        <v>0</v>
      </c>
      <c r="K138" s="148"/>
      <c r="L138" s="33"/>
      <c r="M138" s="149" t="s">
        <v>1</v>
      </c>
      <c r="N138" s="150" t="s">
        <v>41</v>
      </c>
      <c r="O138" s="58"/>
      <c r="P138" s="151">
        <f>O138*H138</f>
        <v>0</v>
      </c>
      <c r="Q138" s="151">
        <v>0</v>
      </c>
      <c r="R138" s="151">
        <f>Q138*H138</f>
        <v>0</v>
      </c>
      <c r="S138" s="151">
        <v>0</v>
      </c>
      <c r="T138" s="152">
        <f>S138*H138</f>
        <v>0</v>
      </c>
      <c r="U138" s="32"/>
      <c r="V138" s="32"/>
      <c r="W138" s="32"/>
      <c r="X138" s="32"/>
      <c r="Y138" s="32"/>
      <c r="Z138" s="32"/>
      <c r="AA138" s="32"/>
      <c r="AB138" s="32"/>
      <c r="AC138" s="32"/>
      <c r="AD138" s="32"/>
      <c r="AE138" s="32"/>
      <c r="AR138" s="153" t="s">
        <v>144</v>
      </c>
      <c r="AT138" s="153" t="s">
        <v>146</v>
      </c>
      <c r="AU138" s="153" t="s">
        <v>86</v>
      </c>
      <c r="AY138" s="17" t="s">
        <v>143</v>
      </c>
      <c r="BE138" s="154">
        <f>IF(N138="základní",J138,0)</f>
        <v>0</v>
      </c>
      <c r="BF138" s="154">
        <f>IF(N138="snížená",J138,0)</f>
        <v>0</v>
      </c>
      <c r="BG138" s="154">
        <f>IF(N138="zákl. přenesená",J138,0)</f>
        <v>0</v>
      </c>
      <c r="BH138" s="154">
        <f>IF(N138="sníž. přenesená",J138,0)</f>
        <v>0</v>
      </c>
      <c r="BI138" s="154">
        <f>IF(N138="nulová",J138,0)</f>
        <v>0</v>
      </c>
      <c r="BJ138" s="17" t="s">
        <v>84</v>
      </c>
      <c r="BK138" s="154">
        <f>ROUND(I138*H138,2)</f>
        <v>0</v>
      </c>
      <c r="BL138" s="17" t="s">
        <v>144</v>
      </c>
      <c r="BM138" s="153" t="s">
        <v>672</v>
      </c>
    </row>
    <row r="139" spans="1:65" s="2" customFormat="1" ht="24.25" customHeight="1">
      <c r="A139" s="32"/>
      <c r="B139" s="140"/>
      <c r="C139" s="141" t="s">
        <v>182</v>
      </c>
      <c r="D139" s="141" t="s">
        <v>146</v>
      </c>
      <c r="E139" s="142" t="s">
        <v>214</v>
      </c>
      <c r="F139" s="143" t="s">
        <v>215</v>
      </c>
      <c r="G139" s="144" t="s">
        <v>167</v>
      </c>
      <c r="H139" s="145">
        <v>19.417999999999999</v>
      </c>
      <c r="I139" s="146"/>
      <c r="J139" s="147">
        <f>ROUND(I139*H139,2)</f>
        <v>0</v>
      </c>
      <c r="K139" s="148"/>
      <c r="L139" s="33"/>
      <c r="M139" s="149" t="s">
        <v>1</v>
      </c>
      <c r="N139" s="150" t="s">
        <v>41</v>
      </c>
      <c r="O139" s="58"/>
      <c r="P139" s="151">
        <f>O139*H139</f>
        <v>0</v>
      </c>
      <c r="Q139" s="151">
        <v>0</v>
      </c>
      <c r="R139" s="151">
        <f>Q139*H139</f>
        <v>0</v>
      </c>
      <c r="S139" s="151">
        <v>0</v>
      </c>
      <c r="T139" s="152">
        <f>S139*H139</f>
        <v>0</v>
      </c>
      <c r="U139" s="32"/>
      <c r="V139" s="32"/>
      <c r="W139" s="32"/>
      <c r="X139" s="32"/>
      <c r="Y139" s="32"/>
      <c r="Z139" s="32"/>
      <c r="AA139" s="32"/>
      <c r="AB139" s="32"/>
      <c r="AC139" s="32"/>
      <c r="AD139" s="32"/>
      <c r="AE139" s="32"/>
      <c r="AR139" s="153" t="s">
        <v>144</v>
      </c>
      <c r="AT139" s="153" t="s">
        <v>146</v>
      </c>
      <c r="AU139" s="153" t="s">
        <v>86</v>
      </c>
      <c r="AY139" s="17" t="s">
        <v>143</v>
      </c>
      <c r="BE139" s="154">
        <f>IF(N139="základní",J139,0)</f>
        <v>0</v>
      </c>
      <c r="BF139" s="154">
        <f>IF(N139="snížená",J139,0)</f>
        <v>0</v>
      </c>
      <c r="BG139" s="154">
        <f>IF(N139="zákl. přenesená",J139,0)</f>
        <v>0</v>
      </c>
      <c r="BH139" s="154">
        <f>IF(N139="sníž. přenesená",J139,0)</f>
        <v>0</v>
      </c>
      <c r="BI139" s="154">
        <f>IF(N139="nulová",J139,0)</f>
        <v>0</v>
      </c>
      <c r="BJ139" s="17" t="s">
        <v>84</v>
      </c>
      <c r="BK139" s="154">
        <f>ROUND(I139*H139,2)</f>
        <v>0</v>
      </c>
      <c r="BL139" s="17" t="s">
        <v>144</v>
      </c>
      <c r="BM139" s="153" t="s">
        <v>673</v>
      </c>
    </row>
    <row r="140" spans="1:65" s="13" customFormat="1">
      <c r="B140" s="155"/>
      <c r="D140" s="156" t="s">
        <v>151</v>
      </c>
      <c r="E140" s="157" t="s">
        <v>1</v>
      </c>
      <c r="F140" s="158" t="s">
        <v>674</v>
      </c>
      <c r="H140" s="159">
        <v>19.417999999999999</v>
      </c>
      <c r="I140" s="160"/>
      <c r="L140" s="155"/>
      <c r="M140" s="161"/>
      <c r="N140" s="162"/>
      <c r="O140" s="162"/>
      <c r="P140" s="162"/>
      <c r="Q140" s="162"/>
      <c r="R140" s="162"/>
      <c r="S140" s="162"/>
      <c r="T140" s="163"/>
      <c r="AT140" s="157" t="s">
        <v>151</v>
      </c>
      <c r="AU140" s="157" t="s">
        <v>86</v>
      </c>
      <c r="AV140" s="13" t="s">
        <v>86</v>
      </c>
      <c r="AW140" s="13" t="s">
        <v>32</v>
      </c>
      <c r="AX140" s="13" t="s">
        <v>84</v>
      </c>
      <c r="AY140" s="157" t="s">
        <v>143</v>
      </c>
    </row>
    <row r="141" spans="1:65" s="2" customFormat="1" ht="33" customHeight="1">
      <c r="A141" s="32"/>
      <c r="B141" s="140"/>
      <c r="C141" s="141" t="s">
        <v>186</v>
      </c>
      <c r="D141" s="141" t="s">
        <v>146</v>
      </c>
      <c r="E141" s="142" t="s">
        <v>219</v>
      </c>
      <c r="F141" s="143" t="s">
        <v>220</v>
      </c>
      <c r="G141" s="144" t="s">
        <v>167</v>
      </c>
      <c r="H141" s="145">
        <v>1.387</v>
      </c>
      <c r="I141" s="146"/>
      <c r="J141" s="147">
        <f>ROUND(I141*H141,2)</f>
        <v>0</v>
      </c>
      <c r="K141" s="148"/>
      <c r="L141" s="33"/>
      <c r="M141" s="149" t="s">
        <v>1</v>
      </c>
      <c r="N141" s="150" t="s">
        <v>41</v>
      </c>
      <c r="O141" s="58"/>
      <c r="P141" s="151">
        <f>O141*H141</f>
        <v>0</v>
      </c>
      <c r="Q141" s="151">
        <v>0</v>
      </c>
      <c r="R141" s="151">
        <f>Q141*H141</f>
        <v>0</v>
      </c>
      <c r="S141" s="151">
        <v>0</v>
      </c>
      <c r="T141" s="152">
        <f>S141*H141</f>
        <v>0</v>
      </c>
      <c r="U141" s="32"/>
      <c r="V141" s="32"/>
      <c r="W141" s="32"/>
      <c r="X141" s="32"/>
      <c r="Y141" s="32"/>
      <c r="Z141" s="32"/>
      <c r="AA141" s="32"/>
      <c r="AB141" s="32"/>
      <c r="AC141" s="32"/>
      <c r="AD141" s="32"/>
      <c r="AE141" s="32"/>
      <c r="AR141" s="153" t="s">
        <v>144</v>
      </c>
      <c r="AT141" s="153" t="s">
        <v>146</v>
      </c>
      <c r="AU141" s="153" t="s">
        <v>86</v>
      </c>
      <c r="AY141" s="17" t="s">
        <v>143</v>
      </c>
      <c r="BE141" s="154">
        <f>IF(N141="základní",J141,0)</f>
        <v>0</v>
      </c>
      <c r="BF141" s="154">
        <f>IF(N141="snížená",J141,0)</f>
        <v>0</v>
      </c>
      <c r="BG141" s="154">
        <f>IF(N141="zákl. přenesená",J141,0)</f>
        <v>0</v>
      </c>
      <c r="BH141" s="154">
        <f>IF(N141="sníž. přenesená",J141,0)</f>
        <v>0</v>
      </c>
      <c r="BI141" s="154">
        <f>IF(N141="nulová",J141,0)</f>
        <v>0</v>
      </c>
      <c r="BJ141" s="17" t="s">
        <v>84</v>
      </c>
      <c r="BK141" s="154">
        <f>ROUND(I141*H141,2)</f>
        <v>0</v>
      </c>
      <c r="BL141" s="17" t="s">
        <v>144</v>
      </c>
      <c r="BM141" s="153" t="s">
        <v>675</v>
      </c>
    </row>
    <row r="142" spans="1:65" s="2" customFormat="1" ht="33" customHeight="1">
      <c r="A142" s="32"/>
      <c r="B142" s="140"/>
      <c r="C142" s="141" t="s">
        <v>170</v>
      </c>
      <c r="D142" s="141" t="s">
        <v>146</v>
      </c>
      <c r="E142" s="142" t="s">
        <v>227</v>
      </c>
      <c r="F142" s="143" t="s">
        <v>228</v>
      </c>
      <c r="G142" s="144" t="s">
        <v>167</v>
      </c>
      <c r="H142" s="145">
        <v>1.387</v>
      </c>
      <c r="I142" s="146"/>
      <c r="J142" s="147">
        <f>ROUND(I142*H142,2)</f>
        <v>0</v>
      </c>
      <c r="K142" s="148"/>
      <c r="L142" s="33"/>
      <c r="M142" s="149" t="s">
        <v>1</v>
      </c>
      <c r="N142" s="150" t="s">
        <v>41</v>
      </c>
      <c r="O142" s="58"/>
      <c r="P142" s="151">
        <f>O142*H142</f>
        <v>0</v>
      </c>
      <c r="Q142" s="151">
        <v>0</v>
      </c>
      <c r="R142" s="151">
        <f>Q142*H142</f>
        <v>0</v>
      </c>
      <c r="S142" s="151">
        <v>0</v>
      </c>
      <c r="T142" s="152">
        <f>S142*H142</f>
        <v>0</v>
      </c>
      <c r="U142" s="32"/>
      <c r="V142" s="32"/>
      <c r="W142" s="32"/>
      <c r="X142" s="32"/>
      <c r="Y142" s="32"/>
      <c r="Z142" s="32"/>
      <c r="AA142" s="32"/>
      <c r="AB142" s="32"/>
      <c r="AC142" s="32"/>
      <c r="AD142" s="32"/>
      <c r="AE142" s="32"/>
      <c r="AR142" s="153" t="s">
        <v>144</v>
      </c>
      <c r="AT142" s="153" t="s">
        <v>146</v>
      </c>
      <c r="AU142" s="153" t="s">
        <v>86</v>
      </c>
      <c r="AY142" s="17" t="s">
        <v>143</v>
      </c>
      <c r="BE142" s="154">
        <f>IF(N142="základní",J142,0)</f>
        <v>0</v>
      </c>
      <c r="BF142" s="154">
        <f>IF(N142="snížená",J142,0)</f>
        <v>0</v>
      </c>
      <c r="BG142" s="154">
        <f>IF(N142="zákl. přenesená",J142,0)</f>
        <v>0</v>
      </c>
      <c r="BH142" s="154">
        <f>IF(N142="sníž. přenesená",J142,0)</f>
        <v>0</v>
      </c>
      <c r="BI142" s="154">
        <f>IF(N142="nulová",J142,0)</f>
        <v>0</v>
      </c>
      <c r="BJ142" s="17" t="s">
        <v>84</v>
      </c>
      <c r="BK142" s="154">
        <f>ROUND(I142*H142,2)</f>
        <v>0</v>
      </c>
      <c r="BL142" s="17" t="s">
        <v>144</v>
      </c>
      <c r="BM142" s="153" t="s">
        <v>676</v>
      </c>
    </row>
    <row r="143" spans="1:65" s="12" customFormat="1" ht="25.9" customHeight="1">
      <c r="B143" s="127"/>
      <c r="D143" s="128" t="s">
        <v>75</v>
      </c>
      <c r="E143" s="129" t="s">
        <v>241</v>
      </c>
      <c r="F143" s="129" t="s">
        <v>242</v>
      </c>
      <c r="I143" s="130"/>
      <c r="J143" s="131">
        <f>BK143</f>
        <v>0</v>
      </c>
      <c r="L143" s="127"/>
      <c r="M143" s="132"/>
      <c r="N143" s="133"/>
      <c r="O143" s="133"/>
      <c r="P143" s="134">
        <f>P144</f>
        <v>0</v>
      </c>
      <c r="Q143" s="133"/>
      <c r="R143" s="134">
        <f>R144</f>
        <v>0.29888640000000005</v>
      </c>
      <c r="S143" s="133"/>
      <c r="T143" s="135">
        <f>T144</f>
        <v>8.5929840000000007E-2</v>
      </c>
      <c r="AR143" s="128" t="s">
        <v>86</v>
      </c>
      <c r="AT143" s="136" t="s">
        <v>75</v>
      </c>
      <c r="AU143" s="136" t="s">
        <v>76</v>
      </c>
      <c r="AY143" s="128" t="s">
        <v>143</v>
      </c>
      <c r="BK143" s="137">
        <f>BK144</f>
        <v>0</v>
      </c>
    </row>
    <row r="144" spans="1:65" s="12" customFormat="1" ht="22.9" customHeight="1">
      <c r="B144" s="127"/>
      <c r="D144" s="128" t="s">
        <v>75</v>
      </c>
      <c r="E144" s="138" t="s">
        <v>677</v>
      </c>
      <c r="F144" s="138" t="s">
        <v>678</v>
      </c>
      <c r="I144" s="130"/>
      <c r="J144" s="139">
        <f>BK144</f>
        <v>0</v>
      </c>
      <c r="L144" s="127"/>
      <c r="M144" s="132"/>
      <c r="N144" s="133"/>
      <c r="O144" s="133"/>
      <c r="P144" s="134">
        <f>SUM(P145:P174)</f>
        <v>0</v>
      </c>
      <c r="Q144" s="133"/>
      <c r="R144" s="134">
        <f>SUM(R145:R174)</f>
        <v>0.29888640000000005</v>
      </c>
      <c r="S144" s="133"/>
      <c r="T144" s="135">
        <f>SUM(T145:T174)</f>
        <v>8.5929840000000007E-2</v>
      </c>
      <c r="AR144" s="128" t="s">
        <v>86</v>
      </c>
      <c r="AT144" s="136" t="s">
        <v>75</v>
      </c>
      <c r="AU144" s="136" t="s">
        <v>84</v>
      </c>
      <c r="AY144" s="128" t="s">
        <v>143</v>
      </c>
      <c r="BK144" s="137">
        <f>SUM(BK145:BK174)</f>
        <v>0</v>
      </c>
    </row>
    <row r="145" spans="1:65" s="2" customFormat="1" ht="24.25" customHeight="1">
      <c r="A145" s="32"/>
      <c r="B145" s="140"/>
      <c r="C145" s="141" t="s">
        <v>193</v>
      </c>
      <c r="D145" s="141" t="s">
        <v>146</v>
      </c>
      <c r="E145" s="142" t="s">
        <v>679</v>
      </c>
      <c r="F145" s="143" t="s">
        <v>680</v>
      </c>
      <c r="G145" s="144" t="s">
        <v>158</v>
      </c>
      <c r="H145" s="145">
        <v>73.444000000000003</v>
      </c>
      <c r="I145" s="146"/>
      <c r="J145" s="147">
        <f>ROUND(I145*H145,2)</f>
        <v>0</v>
      </c>
      <c r="K145" s="148"/>
      <c r="L145" s="33"/>
      <c r="M145" s="149" t="s">
        <v>1</v>
      </c>
      <c r="N145" s="150" t="s">
        <v>41</v>
      </c>
      <c r="O145" s="58"/>
      <c r="P145" s="151">
        <f>O145*H145</f>
        <v>0</v>
      </c>
      <c r="Q145" s="151">
        <v>0</v>
      </c>
      <c r="R145" s="151">
        <f>Q145*H145</f>
        <v>0</v>
      </c>
      <c r="S145" s="151">
        <v>0</v>
      </c>
      <c r="T145" s="152">
        <f>S145*H145</f>
        <v>0</v>
      </c>
      <c r="U145" s="32"/>
      <c r="V145" s="32"/>
      <c r="W145" s="32"/>
      <c r="X145" s="32"/>
      <c r="Y145" s="32"/>
      <c r="Z145" s="32"/>
      <c r="AA145" s="32"/>
      <c r="AB145" s="32"/>
      <c r="AC145" s="32"/>
      <c r="AD145" s="32"/>
      <c r="AE145" s="32"/>
      <c r="AR145" s="153" t="s">
        <v>222</v>
      </c>
      <c r="AT145" s="153" t="s">
        <v>146</v>
      </c>
      <c r="AU145" s="153" t="s">
        <v>86</v>
      </c>
      <c r="AY145" s="17" t="s">
        <v>143</v>
      </c>
      <c r="BE145" s="154">
        <f>IF(N145="základní",J145,0)</f>
        <v>0</v>
      </c>
      <c r="BF145" s="154">
        <f>IF(N145="snížená",J145,0)</f>
        <v>0</v>
      </c>
      <c r="BG145" s="154">
        <f>IF(N145="zákl. přenesená",J145,0)</f>
        <v>0</v>
      </c>
      <c r="BH145" s="154">
        <f>IF(N145="sníž. přenesená",J145,0)</f>
        <v>0</v>
      </c>
      <c r="BI145" s="154">
        <f>IF(N145="nulová",J145,0)</f>
        <v>0</v>
      </c>
      <c r="BJ145" s="17" t="s">
        <v>84</v>
      </c>
      <c r="BK145" s="154">
        <f>ROUND(I145*H145,2)</f>
        <v>0</v>
      </c>
      <c r="BL145" s="17" t="s">
        <v>222</v>
      </c>
      <c r="BM145" s="153" t="s">
        <v>681</v>
      </c>
    </row>
    <row r="146" spans="1:65" s="2" customFormat="1" ht="24.25" customHeight="1">
      <c r="A146" s="32"/>
      <c r="B146" s="140"/>
      <c r="C146" s="141" t="s">
        <v>197</v>
      </c>
      <c r="D146" s="141" t="s">
        <v>146</v>
      </c>
      <c r="E146" s="142" t="s">
        <v>682</v>
      </c>
      <c r="F146" s="143" t="s">
        <v>683</v>
      </c>
      <c r="G146" s="144" t="s">
        <v>158</v>
      </c>
      <c r="H146" s="145">
        <v>113.36</v>
      </c>
      <c r="I146" s="146"/>
      <c r="J146" s="147">
        <f>ROUND(I146*H146,2)</f>
        <v>0</v>
      </c>
      <c r="K146" s="148"/>
      <c r="L146" s="33"/>
      <c r="M146" s="149" t="s">
        <v>1</v>
      </c>
      <c r="N146" s="150" t="s">
        <v>41</v>
      </c>
      <c r="O146" s="58"/>
      <c r="P146" s="151">
        <f>O146*H146</f>
        <v>0</v>
      </c>
      <c r="Q146" s="151">
        <v>0</v>
      </c>
      <c r="R146" s="151">
        <f>Q146*H146</f>
        <v>0</v>
      </c>
      <c r="S146" s="151">
        <v>0</v>
      </c>
      <c r="T146" s="152">
        <f>S146*H146</f>
        <v>0</v>
      </c>
      <c r="U146" s="32"/>
      <c r="V146" s="32"/>
      <c r="W146" s="32"/>
      <c r="X146" s="32"/>
      <c r="Y146" s="32"/>
      <c r="Z146" s="32"/>
      <c r="AA146" s="32"/>
      <c r="AB146" s="32"/>
      <c r="AC146" s="32"/>
      <c r="AD146" s="32"/>
      <c r="AE146" s="32"/>
      <c r="AR146" s="153" t="s">
        <v>222</v>
      </c>
      <c r="AT146" s="153" t="s">
        <v>146</v>
      </c>
      <c r="AU146" s="153" t="s">
        <v>86</v>
      </c>
      <c r="AY146" s="17" t="s">
        <v>143</v>
      </c>
      <c r="BE146" s="154">
        <f>IF(N146="základní",J146,0)</f>
        <v>0</v>
      </c>
      <c r="BF146" s="154">
        <f>IF(N146="snížená",J146,0)</f>
        <v>0</v>
      </c>
      <c r="BG146" s="154">
        <f>IF(N146="zákl. přenesená",J146,0)</f>
        <v>0</v>
      </c>
      <c r="BH146" s="154">
        <f>IF(N146="sníž. přenesená",J146,0)</f>
        <v>0</v>
      </c>
      <c r="BI146" s="154">
        <f>IF(N146="nulová",J146,0)</f>
        <v>0</v>
      </c>
      <c r="BJ146" s="17" t="s">
        <v>84</v>
      </c>
      <c r="BK146" s="154">
        <f>ROUND(I146*H146,2)</f>
        <v>0</v>
      </c>
      <c r="BL146" s="17" t="s">
        <v>222</v>
      </c>
      <c r="BM146" s="153" t="s">
        <v>684</v>
      </c>
    </row>
    <row r="147" spans="1:65" s="2" customFormat="1" ht="24.25" customHeight="1">
      <c r="A147" s="32"/>
      <c r="B147" s="140"/>
      <c r="C147" s="141" t="s">
        <v>8</v>
      </c>
      <c r="D147" s="141" t="s">
        <v>146</v>
      </c>
      <c r="E147" s="142" t="s">
        <v>685</v>
      </c>
      <c r="F147" s="143" t="s">
        <v>686</v>
      </c>
      <c r="G147" s="144" t="s">
        <v>158</v>
      </c>
      <c r="H147" s="145">
        <v>73.444000000000003</v>
      </c>
      <c r="I147" s="146"/>
      <c r="J147" s="147">
        <f>ROUND(I147*H147,2)</f>
        <v>0</v>
      </c>
      <c r="K147" s="148"/>
      <c r="L147" s="33"/>
      <c r="M147" s="149" t="s">
        <v>1</v>
      </c>
      <c r="N147" s="150" t="s">
        <v>41</v>
      </c>
      <c r="O147" s="58"/>
      <c r="P147" s="151">
        <f>O147*H147</f>
        <v>0</v>
      </c>
      <c r="Q147" s="151">
        <v>0</v>
      </c>
      <c r="R147" s="151">
        <f>Q147*H147</f>
        <v>0</v>
      </c>
      <c r="S147" s="151">
        <v>1.4999999999999999E-4</v>
      </c>
      <c r="T147" s="152">
        <f>S147*H147</f>
        <v>1.10166E-2</v>
      </c>
      <c r="U147" s="32"/>
      <c r="V147" s="32"/>
      <c r="W147" s="32"/>
      <c r="X147" s="32"/>
      <c r="Y147" s="32"/>
      <c r="Z147" s="32"/>
      <c r="AA147" s="32"/>
      <c r="AB147" s="32"/>
      <c r="AC147" s="32"/>
      <c r="AD147" s="32"/>
      <c r="AE147" s="32"/>
      <c r="AR147" s="153" t="s">
        <v>222</v>
      </c>
      <c r="AT147" s="153" t="s">
        <v>146</v>
      </c>
      <c r="AU147" s="153" t="s">
        <v>86</v>
      </c>
      <c r="AY147" s="17" t="s">
        <v>143</v>
      </c>
      <c r="BE147" s="154">
        <f>IF(N147="základní",J147,0)</f>
        <v>0</v>
      </c>
      <c r="BF147" s="154">
        <f>IF(N147="snížená",J147,0)</f>
        <v>0</v>
      </c>
      <c r="BG147" s="154">
        <f>IF(N147="zákl. přenesená",J147,0)</f>
        <v>0</v>
      </c>
      <c r="BH147" s="154">
        <f>IF(N147="sníž. přenesená",J147,0)</f>
        <v>0</v>
      </c>
      <c r="BI147" s="154">
        <f>IF(N147="nulová",J147,0)</f>
        <v>0</v>
      </c>
      <c r="BJ147" s="17" t="s">
        <v>84</v>
      </c>
      <c r="BK147" s="154">
        <f>ROUND(I147*H147,2)</f>
        <v>0</v>
      </c>
      <c r="BL147" s="17" t="s">
        <v>222</v>
      </c>
      <c r="BM147" s="153" t="s">
        <v>687</v>
      </c>
    </row>
    <row r="148" spans="1:65" s="2" customFormat="1" ht="24.25" customHeight="1">
      <c r="A148" s="32"/>
      <c r="B148" s="140"/>
      <c r="C148" s="141" t="s">
        <v>209</v>
      </c>
      <c r="D148" s="141" t="s">
        <v>146</v>
      </c>
      <c r="E148" s="142" t="s">
        <v>688</v>
      </c>
      <c r="F148" s="143" t="s">
        <v>689</v>
      </c>
      <c r="G148" s="144" t="s">
        <v>158</v>
      </c>
      <c r="H148" s="145">
        <v>113.36</v>
      </c>
      <c r="I148" s="146"/>
      <c r="J148" s="147">
        <f>ROUND(I148*H148,2)</f>
        <v>0</v>
      </c>
      <c r="K148" s="148"/>
      <c r="L148" s="33"/>
      <c r="M148" s="149" t="s">
        <v>1</v>
      </c>
      <c r="N148" s="150" t="s">
        <v>41</v>
      </c>
      <c r="O148" s="58"/>
      <c r="P148" s="151">
        <f>O148*H148</f>
        <v>0</v>
      </c>
      <c r="Q148" s="151">
        <v>0</v>
      </c>
      <c r="R148" s="151">
        <f>Q148*H148</f>
        <v>0</v>
      </c>
      <c r="S148" s="151">
        <v>1.4999999999999999E-4</v>
      </c>
      <c r="T148" s="152">
        <f>S148*H148</f>
        <v>1.7003999999999998E-2</v>
      </c>
      <c r="U148" s="32"/>
      <c r="V148" s="32"/>
      <c r="W148" s="32"/>
      <c r="X148" s="32"/>
      <c r="Y148" s="32"/>
      <c r="Z148" s="32"/>
      <c r="AA148" s="32"/>
      <c r="AB148" s="32"/>
      <c r="AC148" s="32"/>
      <c r="AD148" s="32"/>
      <c r="AE148" s="32"/>
      <c r="AR148" s="153" t="s">
        <v>222</v>
      </c>
      <c r="AT148" s="153" t="s">
        <v>146</v>
      </c>
      <c r="AU148" s="153" t="s">
        <v>86</v>
      </c>
      <c r="AY148" s="17" t="s">
        <v>143</v>
      </c>
      <c r="BE148" s="154">
        <f>IF(N148="základní",J148,0)</f>
        <v>0</v>
      </c>
      <c r="BF148" s="154">
        <f>IF(N148="snížená",J148,0)</f>
        <v>0</v>
      </c>
      <c r="BG148" s="154">
        <f>IF(N148="zákl. přenesená",J148,0)</f>
        <v>0</v>
      </c>
      <c r="BH148" s="154">
        <f>IF(N148="sníž. přenesená",J148,0)</f>
        <v>0</v>
      </c>
      <c r="BI148" s="154">
        <f>IF(N148="nulová",J148,0)</f>
        <v>0</v>
      </c>
      <c r="BJ148" s="17" t="s">
        <v>84</v>
      </c>
      <c r="BK148" s="154">
        <f>ROUND(I148*H148,2)</f>
        <v>0</v>
      </c>
      <c r="BL148" s="17" t="s">
        <v>222</v>
      </c>
      <c r="BM148" s="153" t="s">
        <v>690</v>
      </c>
    </row>
    <row r="149" spans="1:65" s="2" customFormat="1" ht="16.5" customHeight="1">
      <c r="A149" s="32"/>
      <c r="B149" s="140"/>
      <c r="C149" s="141" t="s">
        <v>213</v>
      </c>
      <c r="D149" s="141" t="s">
        <v>146</v>
      </c>
      <c r="E149" s="142" t="s">
        <v>691</v>
      </c>
      <c r="F149" s="143" t="s">
        <v>692</v>
      </c>
      <c r="G149" s="144" t="s">
        <v>158</v>
      </c>
      <c r="H149" s="145">
        <v>73.444000000000003</v>
      </c>
      <c r="I149" s="146"/>
      <c r="J149" s="147">
        <f>ROUND(I149*H149,2)</f>
        <v>0</v>
      </c>
      <c r="K149" s="148"/>
      <c r="L149" s="33"/>
      <c r="M149" s="149" t="s">
        <v>1</v>
      </c>
      <c r="N149" s="150" t="s">
        <v>41</v>
      </c>
      <c r="O149" s="58"/>
      <c r="P149" s="151">
        <f>O149*H149</f>
        <v>0</v>
      </c>
      <c r="Q149" s="151">
        <v>1E-3</v>
      </c>
      <c r="R149" s="151">
        <f>Q149*H149</f>
        <v>7.3444000000000009E-2</v>
      </c>
      <c r="S149" s="151">
        <v>3.1E-4</v>
      </c>
      <c r="T149" s="152">
        <f>S149*H149</f>
        <v>2.2767640000000002E-2</v>
      </c>
      <c r="U149" s="32"/>
      <c r="V149" s="32"/>
      <c r="W149" s="32"/>
      <c r="X149" s="32"/>
      <c r="Y149" s="32"/>
      <c r="Z149" s="32"/>
      <c r="AA149" s="32"/>
      <c r="AB149" s="32"/>
      <c r="AC149" s="32"/>
      <c r="AD149" s="32"/>
      <c r="AE149" s="32"/>
      <c r="AR149" s="153" t="s">
        <v>222</v>
      </c>
      <c r="AT149" s="153" t="s">
        <v>146</v>
      </c>
      <c r="AU149" s="153" t="s">
        <v>86</v>
      </c>
      <c r="AY149" s="17" t="s">
        <v>143</v>
      </c>
      <c r="BE149" s="154">
        <f>IF(N149="základní",J149,0)</f>
        <v>0</v>
      </c>
      <c r="BF149" s="154">
        <f>IF(N149="snížená",J149,0)</f>
        <v>0</v>
      </c>
      <c r="BG149" s="154">
        <f>IF(N149="zákl. přenesená",J149,0)</f>
        <v>0</v>
      </c>
      <c r="BH149" s="154">
        <f>IF(N149="sníž. přenesená",J149,0)</f>
        <v>0</v>
      </c>
      <c r="BI149" s="154">
        <f>IF(N149="nulová",J149,0)</f>
        <v>0</v>
      </c>
      <c r="BJ149" s="17" t="s">
        <v>84</v>
      </c>
      <c r="BK149" s="154">
        <f>ROUND(I149*H149,2)</f>
        <v>0</v>
      </c>
      <c r="BL149" s="17" t="s">
        <v>222</v>
      </c>
      <c r="BM149" s="153" t="s">
        <v>693</v>
      </c>
    </row>
    <row r="150" spans="1:65" s="15" customFormat="1">
      <c r="B150" s="172"/>
      <c r="D150" s="156" t="s">
        <v>151</v>
      </c>
      <c r="E150" s="173" t="s">
        <v>1</v>
      </c>
      <c r="F150" s="174" t="s">
        <v>694</v>
      </c>
      <c r="H150" s="173" t="s">
        <v>1</v>
      </c>
      <c r="I150" s="175"/>
      <c r="L150" s="172"/>
      <c r="M150" s="176"/>
      <c r="N150" s="177"/>
      <c r="O150" s="177"/>
      <c r="P150" s="177"/>
      <c r="Q150" s="177"/>
      <c r="R150" s="177"/>
      <c r="S150" s="177"/>
      <c r="T150" s="178"/>
      <c r="AT150" s="173" t="s">
        <v>151</v>
      </c>
      <c r="AU150" s="173" t="s">
        <v>86</v>
      </c>
      <c r="AV150" s="15" t="s">
        <v>84</v>
      </c>
      <c r="AW150" s="15" t="s">
        <v>32</v>
      </c>
      <c r="AX150" s="15" t="s">
        <v>76</v>
      </c>
      <c r="AY150" s="173" t="s">
        <v>143</v>
      </c>
    </row>
    <row r="151" spans="1:65" s="15" customFormat="1">
      <c r="B151" s="172"/>
      <c r="D151" s="156" t="s">
        <v>151</v>
      </c>
      <c r="E151" s="173" t="s">
        <v>1</v>
      </c>
      <c r="F151" s="174" t="s">
        <v>695</v>
      </c>
      <c r="H151" s="173" t="s">
        <v>1</v>
      </c>
      <c r="I151" s="175"/>
      <c r="L151" s="172"/>
      <c r="M151" s="176"/>
      <c r="N151" s="177"/>
      <c r="O151" s="177"/>
      <c r="P151" s="177"/>
      <c r="Q151" s="177"/>
      <c r="R151" s="177"/>
      <c r="S151" s="177"/>
      <c r="T151" s="178"/>
      <c r="AT151" s="173" t="s">
        <v>151</v>
      </c>
      <c r="AU151" s="173" t="s">
        <v>86</v>
      </c>
      <c r="AV151" s="15" t="s">
        <v>84</v>
      </c>
      <c r="AW151" s="15" t="s">
        <v>32</v>
      </c>
      <c r="AX151" s="15" t="s">
        <v>76</v>
      </c>
      <c r="AY151" s="173" t="s">
        <v>143</v>
      </c>
    </row>
    <row r="152" spans="1:65" s="13" customFormat="1">
      <c r="B152" s="155"/>
      <c r="D152" s="156" t="s">
        <v>151</v>
      </c>
      <c r="E152" s="157" t="s">
        <v>1</v>
      </c>
      <c r="F152" s="158" t="s">
        <v>696</v>
      </c>
      <c r="H152" s="159">
        <v>36.137999999999998</v>
      </c>
      <c r="I152" s="160"/>
      <c r="L152" s="155"/>
      <c r="M152" s="161"/>
      <c r="N152" s="162"/>
      <c r="O152" s="162"/>
      <c r="P152" s="162"/>
      <c r="Q152" s="162"/>
      <c r="R152" s="162"/>
      <c r="S152" s="162"/>
      <c r="T152" s="163"/>
      <c r="AT152" s="157" t="s">
        <v>151</v>
      </c>
      <c r="AU152" s="157" t="s">
        <v>86</v>
      </c>
      <c r="AV152" s="13" t="s">
        <v>86</v>
      </c>
      <c r="AW152" s="13" t="s">
        <v>32</v>
      </c>
      <c r="AX152" s="13" t="s">
        <v>76</v>
      </c>
      <c r="AY152" s="157" t="s">
        <v>143</v>
      </c>
    </row>
    <row r="153" spans="1:65" s="13" customFormat="1">
      <c r="B153" s="155"/>
      <c r="D153" s="156" t="s">
        <v>151</v>
      </c>
      <c r="E153" s="157" t="s">
        <v>1</v>
      </c>
      <c r="F153" s="158" t="s">
        <v>697</v>
      </c>
      <c r="H153" s="159">
        <v>1.47</v>
      </c>
      <c r="I153" s="160"/>
      <c r="L153" s="155"/>
      <c r="M153" s="161"/>
      <c r="N153" s="162"/>
      <c r="O153" s="162"/>
      <c r="P153" s="162"/>
      <c r="Q153" s="162"/>
      <c r="R153" s="162"/>
      <c r="S153" s="162"/>
      <c r="T153" s="163"/>
      <c r="AT153" s="157" t="s">
        <v>151</v>
      </c>
      <c r="AU153" s="157" t="s">
        <v>86</v>
      </c>
      <c r="AV153" s="13" t="s">
        <v>86</v>
      </c>
      <c r="AW153" s="13" t="s">
        <v>32</v>
      </c>
      <c r="AX153" s="13" t="s">
        <v>76</v>
      </c>
      <c r="AY153" s="157" t="s">
        <v>143</v>
      </c>
    </row>
    <row r="154" spans="1:65" s="13" customFormat="1">
      <c r="B154" s="155"/>
      <c r="D154" s="156" t="s">
        <v>151</v>
      </c>
      <c r="E154" s="157" t="s">
        <v>1</v>
      </c>
      <c r="F154" s="158" t="s">
        <v>698</v>
      </c>
      <c r="H154" s="159">
        <v>4.3449999999999998</v>
      </c>
      <c r="I154" s="160"/>
      <c r="L154" s="155"/>
      <c r="M154" s="161"/>
      <c r="N154" s="162"/>
      <c r="O154" s="162"/>
      <c r="P154" s="162"/>
      <c r="Q154" s="162"/>
      <c r="R154" s="162"/>
      <c r="S154" s="162"/>
      <c r="T154" s="163"/>
      <c r="AT154" s="157" t="s">
        <v>151</v>
      </c>
      <c r="AU154" s="157" t="s">
        <v>86</v>
      </c>
      <c r="AV154" s="13" t="s">
        <v>86</v>
      </c>
      <c r="AW154" s="13" t="s">
        <v>32</v>
      </c>
      <c r="AX154" s="13" t="s">
        <v>76</v>
      </c>
      <c r="AY154" s="157" t="s">
        <v>143</v>
      </c>
    </row>
    <row r="155" spans="1:65" s="15" customFormat="1">
      <c r="B155" s="172"/>
      <c r="D155" s="156" t="s">
        <v>151</v>
      </c>
      <c r="E155" s="173" t="s">
        <v>1</v>
      </c>
      <c r="F155" s="174" t="s">
        <v>699</v>
      </c>
      <c r="H155" s="173" t="s">
        <v>1</v>
      </c>
      <c r="I155" s="175"/>
      <c r="L155" s="172"/>
      <c r="M155" s="176"/>
      <c r="N155" s="177"/>
      <c r="O155" s="177"/>
      <c r="P155" s="177"/>
      <c r="Q155" s="177"/>
      <c r="R155" s="177"/>
      <c r="S155" s="177"/>
      <c r="T155" s="178"/>
      <c r="AT155" s="173" t="s">
        <v>151</v>
      </c>
      <c r="AU155" s="173" t="s">
        <v>86</v>
      </c>
      <c r="AV155" s="15" t="s">
        <v>84</v>
      </c>
      <c r="AW155" s="15" t="s">
        <v>32</v>
      </c>
      <c r="AX155" s="15" t="s">
        <v>76</v>
      </c>
      <c r="AY155" s="173" t="s">
        <v>143</v>
      </c>
    </row>
    <row r="156" spans="1:65" s="13" customFormat="1">
      <c r="B156" s="155"/>
      <c r="D156" s="156" t="s">
        <v>151</v>
      </c>
      <c r="E156" s="157" t="s">
        <v>1</v>
      </c>
      <c r="F156" s="158" t="s">
        <v>700</v>
      </c>
      <c r="H156" s="159">
        <v>9.0619999999999994</v>
      </c>
      <c r="I156" s="160"/>
      <c r="L156" s="155"/>
      <c r="M156" s="161"/>
      <c r="N156" s="162"/>
      <c r="O156" s="162"/>
      <c r="P156" s="162"/>
      <c r="Q156" s="162"/>
      <c r="R156" s="162"/>
      <c r="S156" s="162"/>
      <c r="T156" s="163"/>
      <c r="AT156" s="157" t="s">
        <v>151</v>
      </c>
      <c r="AU156" s="157" t="s">
        <v>86</v>
      </c>
      <c r="AV156" s="13" t="s">
        <v>86</v>
      </c>
      <c r="AW156" s="13" t="s">
        <v>32</v>
      </c>
      <c r="AX156" s="13" t="s">
        <v>76</v>
      </c>
      <c r="AY156" s="157" t="s">
        <v>143</v>
      </c>
    </row>
    <row r="157" spans="1:65" s="15" customFormat="1">
      <c r="B157" s="172"/>
      <c r="D157" s="156" t="s">
        <v>151</v>
      </c>
      <c r="E157" s="173" t="s">
        <v>1</v>
      </c>
      <c r="F157" s="174" t="s">
        <v>701</v>
      </c>
      <c r="H157" s="173" t="s">
        <v>1</v>
      </c>
      <c r="I157" s="175"/>
      <c r="L157" s="172"/>
      <c r="M157" s="176"/>
      <c r="N157" s="177"/>
      <c r="O157" s="177"/>
      <c r="P157" s="177"/>
      <c r="Q157" s="177"/>
      <c r="R157" s="177"/>
      <c r="S157" s="177"/>
      <c r="T157" s="178"/>
      <c r="AT157" s="173" t="s">
        <v>151</v>
      </c>
      <c r="AU157" s="173" t="s">
        <v>86</v>
      </c>
      <c r="AV157" s="15" t="s">
        <v>84</v>
      </c>
      <c r="AW157" s="15" t="s">
        <v>32</v>
      </c>
      <c r="AX157" s="15" t="s">
        <v>76</v>
      </c>
      <c r="AY157" s="173" t="s">
        <v>143</v>
      </c>
    </row>
    <row r="158" spans="1:65" s="13" customFormat="1">
      <c r="B158" s="155"/>
      <c r="D158" s="156" t="s">
        <v>151</v>
      </c>
      <c r="E158" s="157" t="s">
        <v>1</v>
      </c>
      <c r="F158" s="158" t="s">
        <v>702</v>
      </c>
      <c r="H158" s="159">
        <v>22.428999999999998</v>
      </c>
      <c r="I158" s="160"/>
      <c r="L158" s="155"/>
      <c r="M158" s="161"/>
      <c r="N158" s="162"/>
      <c r="O158" s="162"/>
      <c r="P158" s="162"/>
      <c r="Q158" s="162"/>
      <c r="R158" s="162"/>
      <c r="S158" s="162"/>
      <c r="T158" s="163"/>
      <c r="AT158" s="157" t="s">
        <v>151</v>
      </c>
      <c r="AU158" s="157" t="s">
        <v>86</v>
      </c>
      <c r="AV158" s="13" t="s">
        <v>86</v>
      </c>
      <c r="AW158" s="13" t="s">
        <v>32</v>
      </c>
      <c r="AX158" s="13" t="s">
        <v>76</v>
      </c>
      <c r="AY158" s="157" t="s">
        <v>143</v>
      </c>
    </row>
    <row r="159" spans="1:65" s="14" customFormat="1">
      <c r="B159" s="164"/>
      <c r="D159" s="156" t="s">
        <v>151</v>
      </c>
      <c r="E159" s="165" t="s">
        <v>1</v>
      </c>
      <c r="F159" s="166" t="s">
        <v>155</v>
      </c>
      <c r="H159" s="167">
        <v>73.444000000000003</v>
      </c>
      <c r="I159" s="168"/>
      <c r="L159" s="164"/>
      <c r="M159" s="169"/>
      <c r="N159" s="170"/>
      <c r="O159" s="170"/>
      <c r="P159" s="170"/>
      <c r="Q159" s="170"/>
      <c r="R159" s="170"/>
      <c r="S159" s="170"/>
      <c r="T159" s="171"/>
      <c r="AT159" s="165" t="s">
        <v>151</v>
      </c>
      <c r="AU159" s="165" t="s">
        <v>86</v>
      </c>
      <c r="AV159" s="14" t="s">
        <v>144</v>
      </c>
      <c r="AW159" s="14" t="s">
        <v>32</v>
      </c>
      <c r="AX159" s="14" t="s">
        <v>84</v>
      </c>
      <c r="AY159" s="165" t="s">
        <v>143</v>
      </c>
    </row>
    <row r="160" spans="1:65" s="2" customFormat="1" ht="21.75" customHeight="1">
      <c r="A160" s="32"/>
      <c r="B160" s="140"/>
      <c r="C160" s="141" t="s">
        <v>218</v>
      </c>
      <c r="D160" s="141" t="s">
        <v>146</v>
      </c>
      <c r="E160" s="142" t="s">
        <v>703</v>
      </c>
      <c r="F160" s="143" t="s">
        <v>704</v>
      </c>
      <c r="G160" s="144" t="s">
        <v>158</v>
      </c>
      <c r="H160" s="145">
        <v>113.36</v>
      </c>
      <c r="I160" s="146"/>
      <c r="J160" s="147">
        <f>ROUND(I160*H160,2)</f>
        <v>0</v>
      </c>
      <c r="K160" s="148"/>
      <c r="L160" s="33"/>
      <c r="M160" s="149" t="s">
        <v>1</v>
      </c>
      <c r="N160" s="150" t="s">
        <v>41</v>
      </c>
      <c r="O160" s="58"/>
      <c r="P160" s="151">
        <f>O160*H160</f>
        <v>0</v>
      </c>
      <c r="Q160" s="151">
        <v>1E-3</v>
      </c>
      <c r="R160" s="151">
        <f>Q160*H160</f>
        <v>0.11336</v>
      </c>
      <c r="S160" s="151">
        <v>3.1E-4</v>
      </c>
      <c r="T160" s="152">
        <f>S160*H160</f>
        <v>3.5141600000000002E-2</v>
      </c>
      <c r="U160" s="32"/>
      <c r="V160" s="32"/>
      <c r="W160" s="32"/>
      <c r="X160" s="32"/>
      <c r="Y160" s="32"/>
      <c r="Z160" s="32"/>
      <c r="AA160" s="32"/>
      <c r="AB160" s="32"/>
      <c r="AC160" s="32"/>
      <c r="AD160" s="32"/>
      <c r="AE160" s="32"/>
      <c r="AR160" s="153" t="s">
        <v>222</v>
      </c>
      <c r="AT160" s="153" t="s">
        <v>146</v>
      </c>
      <c r="AU160" s="153" t="s">
        <v>86</v>
      </c>
      <c r="AY160" s="17" t="s">
        <v>143</v>
      </c>
      <c r="BE160" s="154">
        <f>IF(N160="základní",J160,0)</f>
        <v>0</v>
      </c>
      <c r="BF160" s="154">
        <f>IF(N160="snížená",J160,0)</f>
        <v>0</v>
      </c>
      <c r="BG160" s="154">
        <f>IF(N160="zákl. přenesená",J160,0)</f>
        <v>0</v>
      </c>
      <c r="BH160" s="154">
        <f>IF(N160="sníž. přenesená",J160,0)</f>
        <v>0</v>
      </c>
      <c r="BI160" s="154">
        <f>IF(N160="nulová",J160,0)</f>
        <v>0</v>
      </c>
      <c r="BJ160" s="17" t="s">
        <v>84</v>
      </c>
      <c r="BK160" s="154">
        <f>ROUND(I160*H160,2)</f>
        <v>0</v>
      </c>
      <c r="BL160" s="17" t="s">
        <v>222</v>
      </c>
      <c r="BM160" s="153" t="s">
        <v>705</v>
      </c>
    </row>
    <row r="161" spans="1:65" s="15" customFormat="1">
      <c r="B161" s="172"/>
      <c r="D161" s="156" t="s">
        <v>151</v>
      </c>
      <c r="E161" s="173" t="s">
        <v>1</v>
      </c>
      <c r="F161" s="174" t="s">
        <v>706</v>
      </c>
      <c r="H161" s="173" t="s">
        <v>1</v>
      </c>
      <c r="I161" s="175"/>
      <c r="L161" s="172"/>
      <c r="M161" s="176"/>
      <c r="N161" s="177"/>
      <c r="O161" s="177"/>
      <c r="P161" s="177"/>
      <c r="Q161" s="177"/>
      <c r="R161" s="177"/>
      <c r="S161" s="177"/>
      <c r="T161" s="178"/>
      <c r="AT161" s="173" t="s">
        <v>151</v>
      </c>
      <c r="AU161" s="173" t="s">
        <v>86</v>
      </c>
      <c r="AV161" s="15" t="s">
        <v>84</v>
      </c>
      <c r="AW161" s="15" t="s">
        <v>32</v>
      </c>
      <c r="AX161" s="15" t="s">
        <v>76</v>
      </c>
      <c r="AY161" s="173" t="s">
        <v>143</v>
      </c>
    </row>
    <row r="162" spans="1:65" s="15" customFormat="1">
      <c r="B162" s="172"/>
      <c r="D162" s="156" t="s">
        <v>151</v>
      </c>
      <c r="E162" s="173" t="s">
        <v>1</v>
      </c>
      <c r="F162" s="174" t="s">
        <v>707</v>
      </c>
      <c r="H162" s="173" t="s">
        <v>1</v>
      </c>
      <c r="I162" s="175"/>
      <c r="L162" s="172"/>
      <c r="M162" s="176"/>
      <c r="N162" s="177"/>
      <c r="O162" s="177"/>
      <c r="P162" s="177"/>
      <c r="Q162" s="177"/>
      <c r="R162" s="177"/>
      <c r="S162" s="177"/>
      <c r="T162" s="178"/>
      <c r="AT162" s="173" t="s">
        <v>151</v>
      </c>
      <c r="AU162" s="173" t="s">
        <v>86</v>
      </c>
      <c r="AV162" s="15" t="s">
        <v>84</v>
      </c>
      <c r="AW162" s="15" t="s">
        <v>32</v>
      </c>
      <c r="AX162" s="15" t="s">
        <v>76</v>
      </c>
      <c r="AY162" s="173" t="s">
        <v>143</v>
      </c>
    </row>
    <row r="163" spans="1:65" s="13" customFormat="1">
      <c r="B163" s="155"/>
      <c r="D163" s="156" t="s">
        <v>151</v>
      </c>
      <c r="E163" s="157" t="s">
        <v>1</v>
      </c>
      <c r="F163" s="158" t="s">
        <v>708</v>
      </c>
      <c r="H163" s="159">
        <v>23.484999999999999</v>
      </c>
      <c r="I163" s="160"/>
      <c r="L163" s="155"/>
      <c r="M163" s="161"/>
      <c r="N163" s="162"/>
      <c r="O163" s="162"/>
      <c r="P163" s="162"/>
      <c r="Q163" s="162"/>
      <c r="R163" s="162"/>
      <c r="S163" s="162"/>
      <c r="T163" s="163"/>
      <c r="AT163" s="157" t="s">
        <v>151</v>
      </c>
      <c r="AU163" s="157" t="s">
        <v>86</v>
      </c>
      <c r="AV163" s="13" t="s">
        <v>86</v>
      </c>
      <c r="AW163" s="13" t="s">
        <v>32</v>
      </c>
      <c r="AX163" s="13" t="s">
        <v>76</v>
      </c>
      <c r="AY163" s="157" t="s">
        <v>143</v>
      </c>
    </row>
    <row r="164" spans="1:65" s="13" customFormat="1">
      <c r="B164" s="155"/>
      <c r="D164" s="156" t="s">
        <v>151</v>
      </c>
      <c r="E164" s="157" t="s">
        <v>1</v>
      </c>
      <c r="F164" s="158" t="s">
        <v>709</v>
      </c>
      <c r="H164" s="159">
        <v>2.8879999999999999</v>
      </c>
      <c r="I164" s="160"/>
      <c r="L164" s="155"/>
      <c r="M164" s="161"/>
      <c r="N164" s="162"/>
      <c r="O164" s="162"/>
      <c r="P164" s="162"/>
      <c r="Q164" s="162"/>
      <c r="R164" s="162"/>
      <c r="S164" s="162"/>
      <c r="T164" s="163"/>
      <c r="AT164" s="157" t="s">
        <v>151</v>
      </c>
      <c r="AU164" s="157" t="s">
        <v>86</v>
      </c>
      <c r="AV164" s="13" t="s">
        <v>86</v>
      </c>
      <c r="AW164" s="13" t="s">
        <v>32</v>
      </c>
      <c r="AX164" s="13" t="s">
        <v>76</v>
      </c>
      <c r="AY164" s="157" t="s">
        <v>143</v>
      </c>
    </row>
    <row r="165" spans="1:65" s="15" customFormat="1">
      <c r="B165" s="172"/>
      <c r="D165" s="156" t="s">
        <v>151</v>
      </c>
      <c r="E165" s="173" t="s">
        <v>1</v>
      </c>
      <c r="F165" s="174" t="s">
        <v>710</v>
      </c>
      <c r="H165" s="173" t="s">
        <v>1</v>
      </c>
      <c r="I165" s="175"/>
      <c r="L165" s="172"/>
      <c r="M165" s="176"/>
      <c r="N165" s="177"/>
      <c r="O165" s="177"/>
      <c r="P165" s="177"/>
      <c r="Q165" s="177"/>
      <c r="R165" s="177"/>
      <c r="S165" s="177"/>
      <c r="T165" s="178"/>
      <c r="AT165" s="173" t="s">
        <v>151</v>
      </c>
      <c r="AU165" s="173" t="s">
        <v>86</v>
      </c>
      <c r="AV165" s="15" t="s">
        <v>84</v>
      </c>
      <c r="AW165" s="15" t="s">
        <v>32</v>
      </c>
      <c r="AX165" s="15" t="s">
        <v>76</v>
      </c>
      <c r="AY165" s="173" t="s">
        <v>143</v>
      </c>
    </row>
    <row r="166" spans="1:65" s="13" customFormat="1">
      <c r="B166" s="155"/>
      <c r="D166" s="156" t="s">
        <v>151</v>
      </c>
      <c r="E166" s="157" t="s">
        <v>1</v>
      </c>
      <c r="F166" s="158" t="s">
        <v>711</v>
      </c>
      <c r="H166" s="159">
        <v>85.016000000000005</v>
      </c>
      <c r="I166" s="160"/>
      <c r="L166" s="155"/>
      <c r="M166" s="161"/>
      <c r="N166" s="162"/>
      <c r="O166" s="162"/>
      <c r="P166" s="162"/>
      <c r="Q166" s="162"/>
      <c r="R166" s="162"/>
      <c r="S166" s="162"/>
      <c r="T166" s="163"/>
      <c r="AT166" s="157" t="s">
        <v>151</v>
      </c>
      <c r="AU166" s="157" t="s">
        <v>86</v>
      </c>
      <c r="AV166" s="13" t="s">
        <v>86</v>
      </c>
      <c r="AW166" s="13" t="s">
        <v>32</v>
      </c>
      <c r="AX166" s="13" t="s">
        <v>76</v>
      </c>
      <c r="AY166" s="157" t="s">
        <v>143</v>
      </c>
    </row>
    <row r="167" spans="1:65" s="13" customFormat="1">
      <c r="B167" s="155"/>
      <c r="D167" s="156" t="s">
        <v>151</v>
      </c>
      <c r="E167" s="157" t="s">
        <v>1</v>
      </c>
      <c r="F167" s="158" t="s">
        <v>712</v>
      </c>
      <c r="H167" s="159">
        <v>1.9710000000000001</v>
      </c>
      <c r="I167" s="160"/>
      <c r="L167" s="155"/>
      <c r="M167" s="161"/>
      <c r="N167" s="162"/>
      <c r="O167" s="162"/>
      <c r="P167" s="162"/>
      <c r="Q167" s="162"/>
      <c r="R167" s="162"/>
      <c r="S167" s="162"/>
      <c r="T167" s="163"/>
      <c r="AT167" s="157" t="s">
        <v>151</v>
      </c>
      <c r="AU167" s="157" t="s">
        <v>86</v>
      </c>
      <c r="AV167" s="13" t="s">
        <v>86</v>
      </c>
      <c r="AW167" s="13" t="s">
        <v>32</v>
      </c>
      <c r="AX167" s="13" t="s">
        <v>76</v>
      </c>
      <c r="AY167" s="157" t="s">
        <v>143</v>
      </c>
    </row>
    <row r="168" spans="1:65" s="14" customFormat="1">
      <c r="B168" s="164"/>
      <c r="D168" s="156" t="s">
        <v>151</v>
      </c>
      <c r="E168" s="165" t="s">
        <v>1</v>
      </c>
      <c r="F168" s="166" t="s">
        <v>155</v>
      </c>
      <c r="H168" s="167">
        <v>113.36</v>
      </c>
      <c r="I168" s="168"/>
      <c r="L168" s="164"/>
      <c r="M168" s="169"/>
      <c r="N168" s="170"/>
      <c r="O168" s="170"/>
      <c r="P168" s="170"/>
      <c r="Q168" s="170"/>
      <c r="R168" s="170"/>
      <c r="S168" s="170"/>
      <c r="T168" s="171"/>
      <c r="AT168" s="165" t="s">
        <v>151</v>
      </c>
      <c r="AU168" s="165" t="s">
        <v>86</v>
      </c>
      <c r="AV168" s="14" t="s">
        <v>144</v>
      </c>
      <c r="AW168" s="14" t="s">
        <v>32</v>
      </c>
      <c r="AX168" s="14" t="s">
        <v>84</v>
      </c>
      <c r="AY168" s="165" t="s">
        <v>143</v>
      </c>
    </row>
    <row r="169" spans="1:65" s="2" customFormat="1" ht="24.25" customHeight="1">
      <c r="A169" s="32"/>
      <c r="B169" s="140"/>
      <c r="C169" s="141" t="s">
        <v>222</v>
      </c>
      <c r="D169" s="141" t="s">
        <v>146</v>
      </c>
      <c r="E169" s="142" t="s">
        <v>713</v>
      </c>
      <c r="F169" s="143" t="s">
        <v>714</v>
      </c>
      <c r="G169" s="144" t="s">
        <v>158</v>
      </c>
      <c r="H169" s="145">
        <v>73.444000000000003</v>
      </c>
      <c r="I169" s="146"/>
      <c r="J169" s="147">
        <f t="shared" ref="J169:J174" si="0">ROUND(I169*H169,2)</f>
        <v>0</v>
      </c>
      <c r="K169" s="148"/>
      <c r="L169" s="33"/>
      <c r="M169" s="149" t="s">
        <v>1</v>
      </c>
      <c r="N169" s="150" t="s">
        <v>41</v>
      </c>
      <c r="O169" s="58"/>
      <c r="P169" s="151">
        <f t="shared" ref="P169:P174" si="1">O169*H169</f>
        <v>0</v>
      </c>
      <c r="Q169" s="151">
        <v>0</v>
      </c>
      <c r="R169" s="151">
        <f t="shared" ref="R169:R174" si="2">Q169*H169</f>
        <v>0</v>
      </c>
      <c r="S169" s="151">
        <v>0</v>
      </c>
      <c r="T169" s="152">
        <f t="shared" ref="T169:T174" si="3">S169*H169</f>
        <v>0</v>
      </c>
      <c r="U169" s="32"/>
      <c r="V169" s="32"/>
      <c r="W169" s="32"/>
      <c r="X169" s="32"/>
      <c r="Y169" s="32"/>
      <c r="Z169" s="32"/>
      <c r="AA169" s="32"/>
      <c r="AB169" s="32"/>
      <c r="AC169" s="32"/>
      <c r="AD169" s="32"/>
      <c r="AE169" s="32"/>
      <c r="AR169" s="153" t="s">
        <v>222</v>
      </c>
      <c r="AT169" s="153" t="s">
        <v>146</v>
      </c>
      <c r="AU169" s="153" t="s">
        <v>86</v>
      </c>
      <c r="AY169" s="17" t="s">
        <v>143</v>
      </c>
      <c r="BE169" s="154">
        <f t="shared" ref="BE169:BE174" si="4">IF(N169="základní",J169,0)</f>
        <v>0</v>
      </c>
      <c r="BF169" s="154">
        <f t="shared" ref="BF169:BF174" si="5">IF(N169="snížená",J169,0)</f>
        <v>0</v>
      </c>
      <c r="BG169" s="154">
        <f t="shared" ref="BG169:BG174" si="6">IF(N169="zákl. přenesená",J169,0)</f>
        <v>0</v>
      </c>
      <c r="BH169" s="154">
        <f t="shared" ref="BH169:BH174" si="7">IF(N169="sníž. přenesená",J169,0)</f>
        <v>0</v>
      </c>
      <c r="BI169" s="154">
        <f t="shared" ref="BI169:BI174" si="8">IF(N169="nulová",J169,0)</f>
        <v>0</v>
      </c>
      <c r="BJ169" s="17" t="s">
        <v>84</v>
      </c>
      <c r="BK169" s="154">
        <f t="shared" ref="BK169:BK174" si="9">ROUND(I169*H169,2)</f>
        <v>0</v>
      </c>
      <c r="BL169" s="17" t="s">
        <v>222</v>
      </c>
      <c r="BM169" s="153" t="s">
        <v>715</v>
      </c>
    </row>
    <row r="170" spans="1:65" s="2" customFormat="1" ht="24.25" customHeight="1">
      <c r="A170" s="32"/>
      <c r="B170" s="140"/>
      <c r="C170" s="141" t="s">
        <v>226</v>
      </c>
      <c r="D170" s="141" t="s">
        <v>146</v>
      </c>
      <c r="E170" s="142" t="s">
        <v>716</v>
      </c>
      <c r="F170" s="143" t="s">
        <v>717</v>
      </c>
      <c r="G170" s="144" t="s">
        <v>158</v>
      </c>
      <c r="H170" s="145">
        <v>113.36</v>
      </c>
      <c r="I170" s="146"/>
      <c r="J170" s="147">
        <f t="shared" si="0"/>
        <v>0</v>
      </c>
      <c r="K170" s="148"/>
      <c r="L170" s="33"/>
      <c r="M170" s="149" t="s">
        <v>1</v>
      </c>
      <c r="N170" s="150" t="s">
        <v>41</v>
      </c>
      <c r="O170" s="58"/>
      <c r="P170" s="151">
        <f t="shared" si="1"/>
        <v>0</v>
      </c>
      <c r="Q170" s="151">
        <v>0</v>
      </c>
      <c r="R170" s="151">
        <f t="shared" si="2"/>
        <v>0</v>
      </c>
      <c r="S170" s="151">
        <v>0</v>
      </c>
      <c r="T170" s="152">
        <f t="shared" si="3"/>
        <v>0</v>
      </c>
      <c r="U170" s="32"/>
      <c r="V170" s="32"/>
      <c r="W170" s="32"/>
      <c r="X170" s="32"/>
      <c r="Y170" s="32"/>
      <c r="Z170" s="32"/>
      <c r="AA170" s="32"/>
      <c r="AB170" s="32"/>
      <c r="AC170" s="32"/>
      <c r="AD170" s="32"/>
      <c r="AE170" s="32"/>
      <c r="AR170" s="153" t="s">
        <v>222</v>
      </c>
      <c r="AT170" s="153" t="s">
        <v>146</v>
      </c>
      <c r="AU170" s="153" t="s">
        <v>86</v>
      </c>
      <c r="AY170" s="17" t="s">
        <v>143</v>
      </c>
      <c r="BE170" s="154">
        <f t="shared" si="4"/>
        <v>0</v>
      </c>
      <c r="BF170" s="154">
        <f t="shared" si="5"/>
        <v>0</v>
      </c>
      <c r="BG170" s="154">
        <f t="shared" si="6"/>
        <v>0</v>
      </c>
      <c r="BH170" s="154">
        <f t="shared" si="7"/>
        <v>0</v>
      </c>
      <c r="BI170" s="154">
        <f t="shared" si="8"/>
        <v>0</v>
      </c>
      <c r="BJ170" s="17" t="s">
        <v>84</v>
      </c>
      <c r="BK170" s="154">
        <f t="shared" si="9"/>
        <v>0</v>
      </c>
      <c r="BL170" s="17" t="s">
        <v>222</v>
      </c>
      <c r="BM170" s="153" t="s">
        <v>718</v>
      </c>
    </row>
    <row r="171" spans="1:65" s="2" customFormat="1" ht="24.25" customHeight="1">
      <c r="A171" s="32"/>
      <c r="B171" s="140"/>
      <c r="C171" s="141" t="s">
        <v>231</v>
      </c>
      <c r="D171" s="141" t="s">
        <v>146</v>
      </c>
      <c r="E171" s="142" t="s">
        <v>719</v>
      </c>
      <c r="F171" s="143" t="s">
        <v>720</v>
      </c>
      <c r="G171" s="144" t="s">
        <v>158</v>
      </c>
      <c r="H171" s="145">
        <v>73.444000000000003</v>
      </c>
      <c r="I171" s="146"/>
      <c r="J171" s="147">
        <f t="shared" si="0"/>
        <v>0</v>
      </c>
      <c r="K171" s="148"/>
      <c r="L171" s="33"/>
      <c r="M171" s="149" t="s">
        <v>1</v>
      </c>
      <c r="N171" s="150" t="s">
        <v>41</v>
      </c>
      <c r="O171" s="58"/>
      <c r="P171" s="151">
        <f t="shared" si="1"/>
        <v>0</v>
      </c>
      <c r="Q171" s="151">
        <v>2.0000000000000001E-4</v>
      </c>
      <c r="R171" s="151">
        <f t="shared" si="2"/>
        <v>1.4688800000000002E-2</v>
      </c>
      <c r="S171" s="151">
        <v>0</v>
      </c>
      <c r="T171" s="152">
        <f t="shared" si="3"/>
        <v>0</v>
      </c>
      <c r="U171" s="32"/>
      <c r="V171" s="32"/>
      <c r="W171" s="32"/>
      <c r="X171" s="32"/>
      <c r="Y171" s="32"/>
      <c r="Z171" s="32"/>
      <c r="AA171" s="32"/>
      <c r="AB171" s="32"/>
      <c r="AC171" s="32"/>
      <c r="AD171" s="32"/>
      <c r="AE171" s="32"/>
      <c r="AR171" s="153" t="s">
        <v>222</v>
      </c>
      <c r="AT171" s="153" t="s">
        <v>146</v>
      </c>
      <c r="AU171" s="153" t="s">
        <v>86</v>
      </c>
      <c r="AY171" s="17" t="s">
        <v>143</v>
      </c>
      <c r="BE171" s="154">
        <f t="shared" si="4"/>
        <v>0</v>
      </c>
      <c r="BF171" s="154">
        <f t="shared" si="5"/>
        <v>0</v>
      </c>
      <c r="BG171" s="154">
        <f t="shared" si="6"/>
        <v>0</v>
      </c>
      <c r="BH171" s="154">
        <f t="shared" si="7"/>
        <v>0</v>
      </c>
      <c r="BI171" s="154">
        <f t="shared" si="8"/>
        <v>0</v>
      </c>
      <c r="BJ171" s="17" t="s">
        <v>84</v>
      </c>
      <c r="BK171" s="154">
        <f t="shared" si="9"/>
        <v>0</v>
      </c>
      <c r="BL171" s="17" t="s">
        <v>222</v>
      </c>
      <c r="BM171" s="153" t="s">
        <v>721</v>
      </c>
    </row>
    <row r="172" spans="1:65" s="2" customFormat="1" ht="24.25" customHeight="1">
      <c r="A172" s="32"/>
      <c r="B172" s="140"/>
      <c r="C172" s="141" t="s">
        <v>237</v>
      </c>
      <c r="D172" s="141" t="s">
        <v>146</v>
      </c>
      <c r="E172" s="142" t="s">
        <v>722</v>
      </c>
      <c r="F172" s="143" t="s">
        <v>723</v>
      </c>
      <c r="G172" s="144" t="s">
        <v>158</v>
      </c>
      <c r="H172" s="145">
        <v>113.36</v>
      </c>
      <c r="I172" s="146"/>
      <c r="J172" s="147">
        <f t="shared" si="0"/>
        <v>0</v>
      </c>
      <c r="K172" s="148"/>
      <c r="L172" s="33"/>
      <c r="M172" s="149" t="s">
        <v>1</v>
      </c>
      <c r="N172" s="150" t="s">
        <v>41</v>
      </c>
      <c r="O172" s="58"/>
      <c r="P172" s="151">
        <f t="shared" si="1"/>
        <v>0</v>
      </c>
      <c r="Q172" s="151">
        <v>2.0000000000000001E-4</v>
      </c>
      <c r="R172" s="151">
        <f t="shared" si="2"/>
        <v>2.2672000000000001E-2</v>
      </c>
      <c r="S172" s="151">
        <v>0</v>
      </c>
      <c r="T172" s="152">
        <f t="shared" si="3"/>
        <v>0</v>
      </c>
      <c r="U172" s="32"/>
      <c r="V172" s="32"/>
      <c r="W172" s="32"/>
      <c r="X172" s="32"/>
      <c r="Y172" s="32"/>
      <c r="Z172" s="32"/>
      <c r="AA172" s="32"/>
      <c r="AB172" s="32"/>
      <c r="AC172" s="32"/>
      <c r="AD172" s="32"/>
      <c r="AE172" s="32"/>
      <c r="AR172" s="153" t="s">
        <v>222</v>
      </c>
      <c r="AT172" s="153" t="s">
        <v>146</v>
      </c>
      <c r="AU172" s="153" t="s">
        <v>86</v>
      </c>
      <c r="AY172" s="17" t="s">
        <v>143</v>
      </c>
      <c r="BE172" s="154">
        <f t="shared" si="4"/>
        <v>0</v>
      </c>
      <c r="BF172" s="154">
        <f t="shared" si="5"/>
        <v>0</v>
      </c>
      <c r="BG172" s="154">
        <f t="shared" si="6"/>
        <v>0</v>
      </c>
      <c r="BH172" s="154">
        <f t="shared" si="7"/>
        <v>0</v>
      </c>
      <c r="BI172" s="154">
        <f t="shared" si="8"/>
        <v>0</v>
      </c>
      <c r="BJ172" s="17" t="s">
        <v>84</v>
      </c>
      <c r="BK172" s="154">
        <f t="shared" si="9"/>
        <v>0</v>
      </c>
      <c r="BL172" s="17" t="s">
        <v>222</v>
      </c>
      <c r="BM172" s="153" t="s">
        <v>724</v>
      </c>
    </row>
    <row r="173" spans="1:65" s="2" customFormat="1" ht="24.25" customHeight="1">
      <c r="A173" s="32"/>
      <c r="B173" s="140"/>
      <c r="C173" s="141" t="s">
        <v>245</v>
      </c>
      <c r="D173" s="141" t="s">
        <v>146</v>
      </c>
      <c r="E173" s="142" t="s">
        <v>725</v>
      </c>
      <c r="F173" s="143" t="s">
        <v>726</v>
      </c>
      <c r="G173" s="144" t="s">
        <v>158</v>
      </c>
      <c r="H173" s="145">
        <v>73.444000000000003</v>
      </c>
      <c r="I173" s="146"/>
      <c r="J173" s="147">
        <f t="shared" si="0"/>
        <v>0</v>
      </c>
      <c r="K173" s="148"/>
      <c r="L173" s="33"/>
      <c r="M173" s="149" t="s">
        <v>1</v>
      </c>
      <c r="N173" s="150" t="s">
        <v>41</v>
      </c>
      <c r="O173" s="58"/>
      <c r="P173" s="151">
        <f t="shared" si="1"/>
        <v>0</v>
      </c>
      <c r="Q173" s="151">
        <v>4.0000000000000002E-4</v>
      </c>
      <c r="R173" s="151">
        <f t="shared" si="2"/>
        <v>2.9377600000000004E-2</v>
      </c>
      <c r="S173" s="151">
        <v>0</v>
      </c>
      <c r="T173" s="152">
        <f t="shared" si="3"/>
        <v>0</v>
      </c>
      <c r="U173" s="32"/>
      <c r="V173" s="32"/>
      <c r="W173" s="32"/>
      <c r="X173" s="32"/>
      <c r="Y173" s="32"/>
      <c r="Z173" s="32"/>
      <c r="AA173" s="32"/>
      <c r="AB173" s="32"/>
      <c r="AC173" s="32"/>
      <c r="AD173" s="32"/>
      <c r="AE173" s="32"/>
      <c r="AR173" s="153" t="s">
        <v>222</v>
      </c>
      <c r="AT173" s="153" t="s">
        <v>146</v>
      </c>
      <c r="AU173" s="153" t="s">
        <v>86</v>
      </c>
      <c r="AY173" s="17" t="s">
        <v>143</v>
      </c>
      <c r="BE173" s="154">
        <f t="shared" si="4"/>
        <v>0</v>
      </c>
      <c r="BF173" s="154">
        <f t="shared" si="5"/>
        <v>0</v>
      </c>
      <c r="BG173" s="154">
        <f t="shared" si="6"/>
        <v>0</v>
      </c>
      <c r="BH173" s="154">
        <f t="shared" si="7"/>
        <v>0</v>
      </c>
      <c r="BI173" s="154">
        <f t="shared" si="8"/>
        <v>0</v>
      </c>
      <c r="BJ173" s="17" t="s">
        <v>84</v>
      </c>
      <c r="BK173" s="154">
        <f t="shared" si="9"/>
        <v>0</v>
      </c>
      <c r="BL173" s="17" t="s">
        <v>222</v>
      </c>
      <c r="BM173" s="153" t="s">
        <v>727</v>
      </c>
    </row>
    <row r="174" spans="1:65" s="2" customFormat="1" ht="24.25" customHeight="1">
      <c r="A174" s="32"/>
      <c r="B174" s="140"/>
      <c r="C174" s="141" t="s">
        <v>7</v>
      </c>
      <c r="D174" s="141" t="s">
        <v>146</v>
      </c>
      <c r="E174" s="142" t="s">
        <v>728</v>
      </c>
      <c r="F174" s="143" t="s">
        <v>729</v>
      </c>
      <c r="G174" s="144" t="s">
        <v>158</v>
      </c>
      <c r="H174" s="145">
        <v>113.36</v>
      </c>
      <c r="I174" s="146"/>
      <c r="J174" s="147">
        <f t="shared" si="0"/>
        <v>0</v>
      </c>
      <c r="K174" s="148"/>
      <c r="L174" s="33"/>
      <c r="M174" s="149" t="s">
        <v>1</v>
      </c>
      <c r="N174" s="150" t="s">
        <v>41</v>
      </c>
      <c r="O174" s="58"/>
      <c r="P174" s="151">
        <f t="shared" si="1"/>
        <v>0</v>
      </c>
      <c r="Q174" s="151">
        <v>4.0000000000000002E-4</v>
      </c>
      <c r="R174" s="151">
        <f t="shared" si="2"/>
        <v>4.5344000000000002E-2</v>
      </c>
      <c r="S174" s="151">
        <v>0</v>
      </c>
      <c r="T174" s="152">
        <f t="shared" si="3"/>
        <v>0</v>
      </c>
      <c r="U174" s="32"/>
      <c r="V174" s="32"/>
      <c r="W174" s="32"/>
      <c r="X174" s="32"/>
      <c r="Y174" s="32"/>
      <c r="Z174" s="32"/>
      <c r="AA174" s="32"/>
      <c r="AB174" s="32"/>
      <c r="AC174" s="32"/>
      <c r="AD174" s="32"/>
      <c r="AE174" s="32"/>
      <c r="AR174" s="153" t="s">
        <v>222</v>
      </c>
      <c r="AT174" s="153" t="s">
        <v>146</v>
      </c>
      <c r="AU174" s="153" t="s">
        <v>86</v>
      </c>
      <c r="AY174" s="17" t="s">
        <v>143</v>
      </c>
      <c r="BE174" s="154">
        <f t="shared" si="4"/>
        <v>0</v>
      </c>
      <c r="BF174" s="154">
        <f t="shared" si="5"/>
        <v>0</v>
      </c>
      <c r="BG174" s="154">
        <f t="shared" si="6"/>
        <v>0</v>
      </c>
      <c r="BH174" s="154">
        <f t="shared" si="7"/>
        <v>0</v>
      </c>
      <c r="BI174" s="154">
        <f t="shared" si="8"/>
        <v>0</v>
      </c>
      <c r="BJ174" s="17" t="s">
        <v>84</v>
      </c>
      <c r="BK174" s="154">
        <f t="shared" si="9"/>
        <v>0</v>
      </c>
      <c r="BL174" s="17" t="s">
        <v>222</v>
      </c>
      <c r="BM174" s="153" t="s">
        <v>730</v>
      </c>
    </row>
    <row r="175" spans="1:65" s="12" customFormat="1" ht="25.9" customHeight="1">
      <c r="B175" s="127"/>
      <c r="D175" s="128" t="s">
        <v>75</v>
      </c>
      <c r="E175" s="129" t="s">
        <v>472</v>
      </c>
      <c r="F175" s="129" t="s">
        <v>473</v>
      </c>
      <c r="I175" s="130"/>
      <c r="J175" s="131">
        <f>BK175</f>
        <v>0</v>
      </c>
      <c r="L175" s="127"/>
      <c r="M175" s="132"/>
      <c r="N175" s="133"/>
      <c r="O175" s="133"/>
      <c r="P175" s="134">
        <f>P176+P178+P180+P182</f>
        <v>0</v>
      </c>
      <c r="Q175" s="133"/>
      <c r="R175" s="134">
        <f>R176+R178+R180+R182</f>
        <v>0</v>
      </c>
      <c r="S175" s="133"/>
      <c r="T175" s="135">
        <f>T176+T178+T180+T182</f>
        <v>0</v>
      </c>
      <c r="AR175" s="128" t="s">
        <v>172</v>
      </c>
      <c r="AT175" s="136" t="s">
        <v>75</v>
      </c>
      <c r="AU175" s="136" t="s">
        <v>76</v>
      </c>
      <c r="AY175" s="128" t="s">
        <v>143</v>
      </c>
      <c r="BK175" s="137">
        <f>BK176+BK178+BK180+BK182</f>
        <v>0</v>
      </c>
    </row>
    <row r="176" spans="1:65" s="12" customFormat="1" ht="22.9" customHeight="1">
      <c r="B176" s="127"/>
      <c r="D176" s="128" t="s">
        <v>75</v>
      </c>
      <c r="E176" s="138" t="s">
        <v>474</v>
      </c>
      <c r="F176" s="138" t="s">
        <v>475</v>
      </c>
      <c r="I176" s="130"/>
      <c r="J176" s="139">
        <f>BK176</f>
        <v>0</v>
      </c>
      <c r="L176" s="127"/>
      <c r="M176" s="132"/>
      <c r="N176" s="133"/>
      <c r="O176" s="133"/>
      <c r="P176" s="134">
        <f>P177</f>
        <v>0</v>
      </c>
      <c r="Q176" s="133"/>
      <c r="R176" s="134">
        <f>R177</f>
        <v>0</v>
      </c>
      <c r="S176" s="133"/>
      <c r="T176" s="135">
        <f>T177</f>
        <v>0</v>
      </c>
      <c r="AR176" s="128" t="s">
        <v>172</v>
      </c>
      <c r="AT176" s="136" t="s">
        <v>75</v>
      </c>
      <c r="AU176" s="136" t="s">
        <v>84</v>
      </c>
      <c r="AY176" s="128" t="s">
        <v>143</v>
      </c>
      <c r="BK176" s="137">
        <f>BK177</f>
        <v>0</v>
      </c>
    </row>
    <row r="177" spans="1:65" s="2" customFormat="1" ht="16.5" customHeight="1">
      <c r="A177" s="32"/>
      <c r="B177" s="140"/>
      <c r="C177" s="141" t="s">
        <v>253</v>
      </c>
      <c r="D177" s="141" t="s">
        <v>146</v>
      </c>
      <c r="E177" s="142" t="s">
        <v>477</v>
      </c>
      <c r="F177" s="143" t="s">
        <v>475</v>
      </c>
      <c r="G177" s="144" t="s">
        <v>200</v>
      </c>
      <c r="H177" s="145">
        <v>1</v>
      </c>
      <c r="I177" s="146"/>
      <c r="J177" s="147">
        <f>ROUND(I177*H177,2)</f>
        <v>0</v>
      </c>
      <c r="K177" s="148"/>
      <c r="L177" s="33"/>
      <c r="M177" s="149" t="s">
        <v>1</v>
      </c>
      <c r="N177" s="150" t="s">
        <v>41</v>
      </c>
      <c r="O177" s="58"/>
      <c r="P177" s="151">
        <f>O177*H177</f>
        <v>0</v>
      </c>
      <c r="Q177" s="151">
        <v>0</v>
      </c>
      <c r="R177" s="151">
        <f>Q177*H177</f>
        <v>0</v>
      </c>
      <c r="S177" s="151">
        <v>0</v>
      </c>
      <c r="T177" s="152">
        <f>S177*H177</f>
        <v>0</v>
      </c>
      <c r="U177" s="32"/>
      <c r="V177" s="32"/>
      <c r="W177" s="32"/>
      <c r="X177" s="32"/>
      <c r="Y177" s="32"/>
      <c r="Z177" s="32"/>
      <c r="AA177" s="32"/>
      <c r="AB177" s="32"/>
      <c r="AC177" s="32"/>
      <c r="AD177" s="32"/>
      <c r="AE177" s="32"/>
      <c r="AR177" s="153" t="s">
        <v>478</v>
      </c>
      <c r="AT177" s="153" t="s">
        <v>146</v>
      </c>
      <c r="AU177" s="153" t="s">
        <v>86</v>
      </c>
      <c r="AY177" s="17" t="s">
        <v>143</v>
      </c>
      <c r="BE177" s="154">
        <f>IF(N177="základní",J177,0)</f>
        <v>0</v>
      </c>
      <c r="BF177" s="154">
        <f>IF(N177="snížená",J177,0)</f>
        <v>0</v>
      </c>
      <c r="BG177" s="154">
        <f>IF(N177="zákl. přenesená",J177,0)</f>
        <v>0</v>
      </c>
      <c r="BH177" s="154">
        <f>IF(N177="sníž. přenesená",J177,0)</f>
        <v>0</v>
      </c>
      <c r="BI177" s="154">
        <f>IF(N177="nulová",J177,0)</f>
        <v>0</v>
      </c>
      <c r="BJ177" s="17" t="s">
        <v>84</v>
      </c>
      <c r="BK177" s="154">
        <f>ROUND(I177*H177,2)</f>
        <v>0</v>
      </c>
      <c r="BL177" s="17" t="s">
        <v>478</v>
      </c>
      <c r="BM177" s="153" t="s">
        <v>731</v>
      </c>
    </row>
    <row r="178" spans="1:65" s="12" customFormat="1" ht="22.9" customHeight="1">
      <c r="B178" s="127"/>
      <c r="D178" s="128" t="s">
        <v>75</v>
      </c>
      <c r="E178" s="138" t="s">
        <v>480</v>
      </c>
      <c r="F178" s="138" t="s">
        <v>481</v>
      </c>
      <c r="I178" s="130"/>
      <c r="J178" s="139">
        <f>BK178</f>
        <v>0</v>
      </c>
      <c r="L178" s="127"/>
      <c r="M178" s="132"/>
      <c r="N178" s="133"/>
      <c r="O178" s="133"/>
      <c r="P178" s="134">
        <f>P179</f>
        <v>0</v>
      </c>
      <c r="Q178" s="133"/>
      <c r="R178" s="134">
        <f>R179</f>
        <v>0</v>
      </c>
      <c r="S178" s="133"/>
      <c r="T178" s="135">
        <f>T179</f>
        <v>0</v>
      </c>
      <c r="AR178" s="128" t="s">
        <v>172</v>
      </c>
      <c r="AT178" s="136" t="s">
        <v>75</v>
      </c>
      <c r="AU178" s="136" t="s">
        <v>84</v>
      </c>
      <c r="AY178" s="128" t="s">
        <v>143</v>
      </c>
      <c r="BK178" s="137">
        <f>BK179</f>
        <v>0</v>
      </c>
    </row>
    <row r="179" spans="1:65" s="2" customFormat="1" ht="16.5" customHeight="1">
      <c r="A179" s="32"/>
      <c r="B179" s="140"/>
      <c r="C179" s="141" t="s">
        <v>262</v>
      </c>
      <c r="D179" s="141" t="s">
        <v>146</v>
      </c>
      <c r="E179" s="142" t="s">
        <v>483</v>
      </c>
      <c r="F179" s="143" t="s">
        <v>484</v>
      </c>
      <c r="G179" s="144" t="s">
        <v>200</v>
      </c>
      <c r="H179" s="145">
        <v>1</v>
      </c>
      <c r="I179" s="146"/>
      <c r="J179" s="147">
        <f>ROUND(I179*H179,2)</f>
        <v>0</v>
      </c>
      <c r="K179" s="148"/>
      <c r="L179" s="33"/>
      <c r="M179" s="149" t="s">
        <v>1</v>
      </c>
      <c r="N179" s="150" t="s">
        <v>41</v>
      </c>
      <c r="O179" s="58"/>
      <c r="P179" s="151">
        <f>O179*H179</f>
        <v>0</v>
      </c>
      <c r="Q179" s="151">
        <v>0</v>
      </c>
      <c r="R179" s="151">
        <f>Q179*H179</f>
        <v>0</v>
      </c>
      <c r="S179" s="151">
        <v>0</v>
      </c>
      <c r="T179" s="152">
        <f>S179*H179</f>
        <v>0</v>
      </c>
      <c r="U179" s="32"/>
      <c r="V179" s="32"/>
      <c r="W179" s="32"/>
      <c r="X179" s="32"/>
      <c r="Y179" s="32"/>
      <c r="Z179" s="32"/>
      <c r="AA179" s="32"/>
      <c r="AB179" s="32"/>
      <c r="AC179" s="32"/>
      <c r="AD179" s="32"/>
      <c r="AE179" s="32"/>
      <c r="AR179" s="153" t="s">
        <v>478</v>
      </c>
      <c r="AT179" s="153" t="s">
        <v>146</v>
      </c>
      <c r="AU179" s="153" t="s">
        <v>86</v>
      </c>
      <c r="AY179" s="17" t="s">
        <v>143</v>
      </c>
      <c r="BE179" s="154">
        <f>IF(N179="základní",J179,0)</f>
        <v>0</v>
      </c>
      <c r="BF179" s="154">
        <f>IF(N179="snížená",J179,0)</f>
        <v>0</v>
      </c>
      <c r="BG179" s="154">
        <f>IF(N179="zákl. přenesená",J179,0)</f>
        <v>0</v>
      </c>
      <c r="BH179" s="154">
        <f>IF(N179="sníž. přenesená",J179,0)</f>
        <v>0</v>
      </c>
      <c r="BI179" s="154">
        <f>IF(N179="nulová",J179,0)</f>
        <v>0</v>
      </c>
      <c r="BJ179" s="17" t="s">
        <v>84</v>
      </c>
      <c r="BK179" s="154">
        <f>ROUND(I179*H179,2)</f>
        <v>0</v>
      </c>
      <c r="BL179" s="17" t="s">
        <v>478</v>
      </c>
      <c r="BM179" s="153" t="s">
        <v>732</v>
      </c>
    </row>
    <row r="180" spans="1:65" s="12" customFormat="1" ht="22.9" customHeight="1">
      <c r="B180" s="127"/>
      <c r="D180" s="128" t="s">
        <v>75</v>
      </c>
      <c r="E180" s="138" t="s">
        <v>486</v>
      </c>
      <c r="F180" s="138" t="s">
        <v>487</v>
      </c>
      <c r="I180" s="130"/>
      <c r="J180" s="139">
        <f>BK180</f>
        <v>0</v>
      </c>
      <c r="L180" s="127"/>
      <c r="M180" s="132"/>
      <c r="N180" s="133"/>
      <c r="O180" s="133"/>
      <c r="P180" s="134">
        <f>P181</f>
        <v>0</v>
      </c>
      <c r="Q180" s="133"/>
      <c r="R180" s="134">
        <f>R181</f>
        <v>0</v>
      </c>
      <c r="S180" s="133"/>
      <c r="T180" s="135">
        <f>T181</f>
        <v>0</v>
      </c>
      <c r="AR180" s="128" t="s">
        <v>172</v>
      </c>
      <c r="AT180" s="136" t="s">
        <v>75</v>
      </c>
      <c r="AU180" s="136" t="s">
        <v>84</v>
      </c>
      <c r="AY180" s="128" t="s">
        <v>143</v>
      </c>
      <c r="BK180" s="137">
        <f>BK181</f>
        <v>0</v>
      </c>
    </row>
    <row r="181" spans="1:65" s="2" customFormat="1" ht="16.5" customHeight="1">
      <c r="A181" s="32"/>
      <c r="B181" s="140"/>
      <c r="C181" s="141" t="s">
        <v>271</v>
      </c>
      <c r="D181" s="141" t="s">
        <v>146</v>
      </c>
      <c r="E181" s="142" t="s">
        <v>489</v>
      </c>
      <c r="F181" s="143" t="s">
        <v>487</v>
      </c>
      <c r="G181" s="144" t="s">
        <v>200</v>
      </c>
      <c r="H181" s="145">
        <v>1</v>
      </c>
      <c r="I181" s="146"/>
      <c r="J181" s="147">
        <f>ROUND(I181*H181,2)</f>
        <v>0</v>
      </c>
      <c r="K181" s="148"/>
      <c r="L181" s="33"/>
      <c r="M181" s="149" t="s">
        <v>1</v>
      </c>
      <c r="N181" s="150" t="s">
        <v>41</v>
      </c>
      <c r="O181" s="58"/>
      <c r="P181" s="151">
        <f>O181*H181</f>
        <v>0</v>
      </c>
      <c r="Q181" s="151">
        <v>0</v>
      </c>
      <c r="R181" s="151">
        <f>Q181*H181</f>
        <v>0</v>
      </c>
      <c r="S181" s="151">
        <v>0</v>
      </c>
      <c r="T181" s="152">
        <f>S181*H181</f>
        <v>0</v>
      </c>
      <c r="U181" s="32"/>
      <c r="V181" s="32"/>
      <c r="W181" s="32"/>
      <c r="X181" s="32"/>
      <c r="Y181" s="32"/>
      <c r="Z181" s="32"/>
      <c r="AA181" s="32"/>
      <c r="AB181" s="32"/>
      <c r="AC181" s="32"/>
      <c r="AD181" s="32"/>
      <c r="AE181" s="32"/>
      <c r="AR181" s="153" t="s">
        <v>478</v>
      </c>
      <c r="AT181" s="153" t="s">
        <v>146</v>
      </c>
      <c r="AU181" s="153" t="s">
        <v>86</v>
      </c>
      <c r="AY181" s="17" t="s">
        <v>143</v>
      </c>
      <c r="BE181" s="154">
        <f>IF(N181="základní",J181,0)</f>
        <v>0</v>
      </c>
      <c r="BF181" s="154">
        <f>IF(N181="snížená",J181,0)</f>
        <v>0</v>
      </c>
      <c r="BG181" s="154">
        <f>IF(N181="zákl. přenesená",J181,0)</f>
        <v>0</v>
      </c>
      <c r="BH181" s="154">
        <f>IF(N181="sníž. přenesená",J181,0)</f>
        <v>0</v>
      </c>
      <c r="BI181" s="154">
        <f>IF(N181="nulová",J181,0)</f>
        <v>0</v>
      </c>
      <c r="BJ181" s="17" t="s">
        <v>84</v>
      </c>
      <c r="BK181" s="154">
        <f>ROUND(I181*H181,2)</f>
        <v>0</v>
      </c>
      <c r="BL181" s="17" t="s">
        <v>478</v>
      </c>
      <c r="BM181" s="153" t="s">
        <v>733</v>
      </c>
    </row>
    <row r="182" spans="1:65" s="12" customFormat="1" ht="22.9" customHeight="1">
      <c r="B182" s="127"/>
      <c r="D182" s="128" t="s">
        <v>75</v>
      </c>
      <c r="E182" s="138" t="s">
        <v>491</v>
      </c>
      <c r="F182" s="138" t="s">
        <v>492</v>
      </c>
      <c r="I182" s="130"/>
      <c r="J182" s="139">
        <f>BK182</f>
        <v>0</v>
      </c>
      <c r="L182" s="127"/>
      <c r="M182" s="132"/>
      <c r="N182" s="133"/>
      <c r="O182" s="133"/>
      <c r="P182" s="134">
        <f>P183</f>
        <v>0</v>
      </c>
      <c r="Q182" s="133"/>
      <c r="R182" s="134">
        <f>R183</f>
        <v>0</v>
      </c>
      <c r="S182" s="133"/>
      <c r="T182" s="135">
        <f>T183</f>
        <v>0</v>
      </c>
      <c r="AR182" s="128" t="s">
        <v>172</v>
      </c>
      <c r="AT182" s="136" t="s">
        <v>75</v>
      </c>
      <c r="AU182" s="136" t="s">
        <v>84</v>
      </c>
      <c r="AY182" s="128" t="s">
        <v>143</v>
      </c>
      <c r="BK182" s="137">
        <f>BK183</f>
        <v>0</v>
      </c>
    </row>
    <row r="183" spans="1:65" s="2" customFormat="1" ht="16.5" customHeight="1">
      <c r="A183" s="32"/>
      <c r="B183" s="140"/>
      <c r="C183" s="141" t="s">
        <v>279</v>
      </c>
      <c r="D183" s="141" t="s">
        <v>146</v>
      </c>
      <c r="E183" s="142" t="s">
        <v>494</v>
      </c>
      <c r="F183" s="143" t="s">
        <v>734</v>
      </c>
      <c r="G183" s="144" t="s">
        <v>200</v>
      </c>
      <c r="H183" s="145">
        <v>1</v>
      </c>
      <c r="I183" s="146"/>
      <c r="J183" s="147">
        <f>ROUND(I183*H183,2)</f>
        <v>0</v>
      </c>
      <c r="K183" s="148"/>
      <c r="L183" s="33"/>
      <c r="M183" s="191" t="s">
        <v>1</v>
      </c>
      <c r="N183" s="192" t="s">
        <v>41</v>
      </c>
      <c r="O183" s="193"/>
      <c r="P183" s="194">
        <f>O183*H183</f>
        <v>0</v>
      </c>
      <c r="Q183" s="194">
        <v>0</v>
      </c>
      <c r="R183" s="194">
        <f>Q183*H183</f>
        <v>0</v>
      </c>
      <c r="S183" s="194">
        <v>0</v>
      </c>
      <c r="T183" s="195">
        <f>S183*H183</f>
        <v>0</v>
      </c>
      <c r="U183" s="32"/>
      <c r="V183" s="32"/>
      <c r="W183" s="32"/>
      <c r="X183" s="32"/>
      <c r="Y183" s="32"/>
      <c r="Z183" s="32"/>
      <c r="AA183" s="32"/>
      <c r="AB183" s="32"/>
      <c r="AC183" s="32"/>
      <c r="AD183" s="32"/>
      <c r="AE183" s="32"/>
      <c r="AR183" s="153" t="s">
        <v>478</v>
      </c>
      <c r="AT183" s="153" t="s">
        <v>146</v>
      </c>
      <c r="AU183" s="153" t="s">
        <v>86</v>
      </c>
      <c r="AY183" s="17" t="s">
        <v>143</v>
      </c>
      <c r="BE183" s="154">
        <f>IF(N183="základní",J183,0)</f>
        <v>0</v>
      </c>
      <c r="BF183" s="154">
        <f>IF(N183="snížená",J183,0)</f>
        <v>0</v>
      </c>
      <c r="BG183" s="154">
        <f>IF(N183="zákl. přenesená",J183,0)</f>
        <v>0</v>
      </c>
      <c r="BH183" s="154">
        <f>IF(N183="sníž. přenesená",J183,0)</f>
        <v>0</v>
      </c>
      <c r="BI183" s="154">
        <f>IF(N183="nulová",J183,0)</f>
        <v>0</v>
      </c>
      <c r="BJ183" s="17" t="s">
        <v>84</v>
      </c>
      <c r="BK183" s="154">
        <f>ROUND(I183*H183,2)</f>
        <v>0</v>
      </c>
      <c r="BL183" s="17" t="s">
        <v>478</v>
      </c>
      <c r="BM183" s="153" t="s">
        <v>735</v>
      </c>
    </row>
    <row r="184" spans="1:65" s="2" customFormat="1" ht="7" customHeight="1">
      <c r="A184" s="32"/>
      <c r="B184" s="47"/>
      <c r="C184" s="48"/>
      <c r="D184" s="48"/>
      <c r="E184" s="48"/>
      <c r="F184" s="48"/>
      <c r="G184" s="48"/>
      <c r="H184" s="48"/>
      <c r="I184" s="48"/>
      <c r="J184" s="48"/>
      <c r="K184" s="48"/>
      <c r="L184" s="33"/>
      <c r="M184" s="32"/>
      <c r="O184" s="32"/>
      <c r="P184" s="32"/>
      <c r="Q184" s="32"/>
      <c r="R184" s="32"/>
      <c r="S184" s="32"/>
      <c r="T184" s="32"/>
      <c r="U184" s="32"/>
      <c r="V184" s="32"/>
      <c r="W184" s="32"/>
      <c r="X184" s="32"/>
      <c r="Y184" s="32"/>
      <c r="Z184" s="32"/>
      <c r="AA184" s="32"/>
      <c r="AB184" s="32"/>
      <c r="AC184" s="32"/>
      <c r="AD184" s="32"/>
      <c r="AE184" s="32"/>
    </row>
  </sheetData>
  <autoFilter ref="C126:K183"/>
  <mergeCells count="9">
    <mergeCell ref="E87:H87"/>
    <mergeCell ref="E117:H117"/>
    <mergeCell ref="E119:H119"/>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63"/>
  <sheetViews>
    <sheetView showGridLines="0" workbookViewId="0"/>
  </sheetViews>
  <sheetFormatPr defaultRowHeight="10"/>
  <cols>
    <col min="1" max="1" width="8.33203125" style="1" customWidth="1"/>
    <col min="2" max="2" width="1.109375" style="1" customWidth="1"/>
    <col min="3" max="3" width="4.109375" style="1" customWidth="1"/>
    <col min="4" max="4" width="4.33203125" style="1" customWidth="1"/>
    <col min="5" max="5" width="17.109375" style="1" customWidth="1"/>
    <col min="6" max="6" width="50.77734375" style="1" customWidth="1"/>
    <col min="7" max="7" width="7.44140625" style="1" customWidth="1"/>
    <col min="8" max="8" width="14" style="1" customWidth="1"/>
    <col min="9" max="9" width="15.77734375" style="1" customWidth="1"/>
    <col min="10" max="10" width="22.33203125" style="1" customWidth="1"/>
    <col min="11" max="11" width="22.33203125" style="1" hidden="1" customWidth="1"/>
    <col min="12" max="12" width="9.33203125" style="1" customWidth="1"/>
    <col min="13" max="13" width="10.77734375" style="1" hidden="1" customWidth="1"/>
    <col min="14" max="14" width="9.33203125" style="1" hidden="1"/>
    <col min="15" max="20" width="14.10937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7" customHeight="1">
      <c r="L2" s="259" t="s">
        <v>5</v>
      </c>
      <c r="M2" s="260"/>
      <c r="N2" s="260"/>
      <c r="O2" s="260"/>
      <c r="P2" s="260"/>
      <c r="Q2" s="260"/>
      <c r="R2" s="260"/>
      <c r="S2" s="260"/>
      <c r="T2" s="260"/>
      <c r="U2" s="260"/>
      <c r="V2" s="260"/>
      <c r="AT2" s="17" t="s">
        <v>101</v>
      </c>
    </row>
    <row r="3" spans="1:46" s="1" customFormat="1" ht="7" customHeight="1">
      <c r="B3" s="18"/>
      <c r="C3" s="19"/>
      <c r="D3" s="19"/>
      <c r="E3" s="19"/>
      <c r="F3" s="19"/>
      <c r="G3" s="19"/>
      <c r="H3" s="19"/>
      <c r="I3" s="19"/>
      <c r="J3" s="19"/>
      <c r="K3" s="19"/>
      <c r="L3" s="20"/>
      <c r="AT3" s="17" t="s">
        <v>86</v>
      </c>
    </row>
    <row r="4" spans="1:46" s="1" customFormat="1" ht="25" customHeight="1">
      <c r="B4" s="20"/>
      <c r="D4" s="21" t="s">
        <v>105</v>
      </c>
      <c r="L4" s="20"/>
      <c r="M4" s="89" t="s">
        <v>10</v>
      </c>
      <c r="AT4" s="17" t="s">
        <v>3</v>
      </c>
    </row>
    <row r="5" spans="1:46" s="1" customFormat="1" ht="7" customHeight="1">
      <c r="B5" s="20"/>
      <c r="L5" s="20"/>
    </row>
    <row r="6" spans="1:46" s="1" customFormat="1" ht="12" customHeight="1">
      <c r="B6" s="20"/>
      <c r="D6" s="27" t="s">
        <v>16</v>
      </c>
      <c r="L6" s="20"/>
    </row>
    <row r="7" spans="1:46" s="1" customFormat="1" ht="16.5" customHeight="1">
      <c r="B7" s="20"/>
      <c r="E7" s="299" t="str">
        <f>'Rekapitulace stavby'!K6</f>
        <v>KAPLE SV VÁCLAVA VONOKLASY Na Návsi, Vonoklasy</v>
      </c>
      <c r="F7" s="300"/>
      <c r="G7" s="300"/>
      <c r="H7" s="300"/>
      <c r="L7" s="20"/>
    </row>
    <row r="8" spans="1:46" s="2" customFormat="1" ht="12" customHeight="1">
      <c r="A8" s="32"/>
      <c r="B8" s="33"/>
      <c r="C8" s="32"/>
      <c r="D8" s="27" t="s">
        <v>106</v>
      </c>
      <c r="E8" s="32"/>
      <c r="F8" s="32"/>
      <c r="G8" s="32"/>
      <c r="H8" s="32"/>
      <c r="I8" s="32"/>
      <c r="J8" s="32"/>
      <c r="K8" s="32"/>
      <c r="L8" s="42"/>
      <c r="S8" s="32"/>
      <c r="T8" s="32"/>
      <c r="U8" s="32"/>
      <c r="V8" s="32"/>
      <c r="W8" s="32"/>
      <c r="X8" s="32"/>
      <c r="Y8" s="32"/>
      <c r="Z8" s="32"/>
      <c r="AA8" s="32"/>
      <c r="AB8" s="32"/>
      <c r="AC8" s="32"/>
      <c r="AD8" s="32"/>
      <c r="AE8" s="32"/>
    </row>
    <row r="9" spans="1:46" s="2" customFormat="1" ht="16.5" customHeight="1">
      <c r="A9" s="32"/>
      <c r="B9" s="33"/>
      <c r="C9" s="32"/>
      <c r="D9" s="32"/>
      <c r="E9" s="281" t="s">
        <v>736</v>
      </c>
      <c r="F9" s="298"/>
      <c r="G9" s="298"/>
      <c r="H9" s="298"/>
      <c r="I9" s="32"/>
      <c r="J9" s="32"/>
      <c r="K9" s="32"/>
      <c r="L9" s="42"/>
      <c r="S9" s="32"/>
      <c r="T9" s="32"/>
      <c r="U9" s="32"/>
      <c r="V9" s="32"/>
      <c r="W9" s="32"/>
      <c r="X9" s="32"/>
      <c r="Y9" s="32"/>
      <c r="Z9" s="32"/>
      <c r="AA9" s="32"/>
      <c r="AB9" s="32"/>
      <c r="AC9" s="32"/>
      <c r="AD9" s="32"/>
      <c r="AE9" s="32"/>
    </row>
    <row r="10" spans="1:46" s="2" customFormat="1">
      <c r="A10" s="32"/>
      <c r="B10" s="33"/>
      <c r="C10" s="32"/>
      <c r="D10" s="32"/>
      <c r="E10" s="32"/>
      <c r="F10" s="32"/>
      <c r="G10" s="32"/>
      <c r="H10" s="32"/>
      <c r="I10" s="32"/>
      <c r="J10" s="32"/>
      <c r="K10" s="32"/>
      <c r="L10" s="42"/>
      <c r="S10" s="32"/>
      <c r="T10" s="32"/>
      <c r="U10" s="32"/>
      <c r="V10" s="32"/>
      <c r="W10" s="32"/>
      <c r="X10" s="32"/>
      <c r="Y10" s="32"/>
      <c r="Z10" s="32"/>
      <c r="AA10" s="32"/>
      <c r="AB10" s="32"/>
      <c r="AC10" s="32"/>
      <c r="AD10" s="32"/>
      <c r="AE10" s="32"/>
    </row>
    <row r="11" spans="1:46" s="2" customFormat="1" ht="12" customHeight="1">
      <c r="A11" s="32"/>
      <c r="B11" s="33"/>
      <c r="C11" s="32"/>
      <c r="D11" s="27" t="s">
        <v>18</v>
      </c>
      <c r="E11" s="32"/>
      <c r="F11" s="25" t="s">
        <v>1</v>
      </c>
      <c r="G11" s="32"/>
      <c r="H11" s="32"/>
      <c r="I11" s="27" t="s">
        <v>19</v>
      </c>
      <c r="J11" s="25" t="s">
        <v>1</v>
      </c>
      <c r="K11" s="32"/>
      <c r="L11" s="42"/>
      <c r="S11" s="32"/>
      <c r="T11" s="32"/>
      <c r="U11" s="32"/>
      <c r="V11" s="32"/>
      <c r="W11" s="32"/>
      <c r="X11" s="32"/>
      <c r="Y11" s="32"/>
      <c r="Z11" s="32"/>
      <c r="AA11" s="32"/>
      <c r="AB11" s="32"/>
      <c r="AC11" s="32"/>
      <c r="AD11" s="32"/>
      <c r="AE11" s="32"/>
    </row>
    <row r="12" spans="1:46" s="2" customFormat="1" ht="12" customHeight="1">
      <c r="A12" s="32"/>
      <c r="B12" s="33"/>
      <c r="C12" s="32"/>
      <c r="D12" s="27" t="s">
        <v>20</v>
      </c>
      <c r="E12" s="32"/>
      <c r="F12" s="25" t="s">
        <v>21</v>
      </c>
      <c r="G12" s="32"/>
      <c r="H12" s="32"/>
      <c r="I12" s="27" t="s">
        <v>22</v>
      </c>
      <c r="J12" s="55" t="str">
        <f>'Rekapitulace stavby'!AN8</f>
        <v>20. 8. 2025</v>
      </c>
      <c r="K12" s="32"/>
      <c r="L12" s="42"/>
      <c r="S12" s="32"/>
      <c r="T12" s="32"/>
      <c r="U12" s="32"/>
      <c r="V12" s="32"/>
      <c r="W12" s="32"/>
      <c r="X12" s="32"/>
      <c r="Y12" s="32"/>
      <c r="Z12" s="32"/>
      <c r="AA12" s="32"/>
      <c r="AB12" s="32"/>
      <c r="AC12" s="32"/>
      <c r="AD12" s="32"/>
      <c r="AE12" s="32"/>
    </row>
    <row r="13" spans="1:46" s="2" customFormat="1" ht="10.9" customHeight="1">
      <c r="A13" s="32"/>
      <c r="B13" s="33"/>
      <c r="C13" s="32"/>
      <c r="D13" s="32"/>
      <c r="E13" s="32"/>
      <c r="F13" s="32"/>
      <c r="G13" s="32"/>
      <c r="H13" s="32"/>
      <c r="I13" s="32"/>
      <c r="J13" s="32"/>
      <c r="K13" s="32"/>
      <c r="L13" s="42"/>
      <c r="S13" s="32"/>
      <c r="T13" s="32"/>
      <c r="U13" s="32"/>
      <c r="V13" s="32"/>
      <c r="W13" s="32"/>
      <c r="X13" s="32"/>
      <c r="Y13" s="32"/>
      <c r="Z13" s="32"/>
      <c r="AA13" s="32"/>
      <c r="AB13" s="32"/>
      <c r="AC13" s="32"/>
      <c r="AD13" s="32"/>
      <c r="AE13" s="32"/>
    </row>
    <row r="14" spans="1:46" s="2" customFormat="1" ht="12" customHeight="1">
      <c r="A14" s="32"/>
      <c r="B14" s="33"/>
      <c r="C14" s="32"/>
      <c r="D14" s="27" t="s">
        <v>24</v>
      </c>
      <c r="E14" s="32"/>
      <c r="F14" s="32"/>
      <c r="G14" s="32"/>
      <c r="H14" s="32"/>
      <c r="I14" s="27" t="s">
        <v>25</v>
      </c>
      <c r="J14" s="25" t="str">
        <f>IF('Rekapitulace stavby'!AN10="","",'Rekapitulace stavby'!AN10)</f>
        <v/>
      </c>
      <c r="K14" s="32"/>
      <c r="L14" s="42"/>
      <c r="S14" s="32"/>
      <c r="T14" s="32"/>
      <c r="U14" s="32"/>
      <c r="V14" s="32"/>
      <c r="W14" s="32"/>
      <c r="X14" s="32"/>
      <c r="Y14" s="32"/>
      <c r="Z14" s="32"/>
      <c r="AA14" s="32"/>
      <c r="AB14" s="32"/>
      <c r="AC14" s="32"/>
      <c r="AD14" s="32"/>
      <c r="AE14" s="32"/>
    </row>
    <row r="15" spans="1:46" s="2" customFormat="1" ht="18" customHeight="1">
      <c r="A15" s="32"/>
      <c r="B15" s="33"/>
      <c r="C15" s="32"/>
      <c r="D15" s="32"/>
      <c r="E15" s="25" t="str">
        <f>IF('Rekapitulace stavby'!E11="","",'Rekapitulace stavby'!E11)</f>
        <v xml:space="preserve"> </v>
      </c>
      <c r="F15" s="32"/>
      <c r="G15" s="32"/>
      <c r="H15" s="32"/>
      <c r="I15" s="27" t="s">
        <v>27</v>
      </c>
      <c r="J15" s="25" t="str">
        <f>IF('Rekapitulace stavby'!AN11="","",'Rekapitulace stavby'!AN11)</f>
        <v/>
      </c>
      <c r="K15" s="32"/>
      <c r="L15" s="42"/>
      <c r="S15" s="32"/>
      <c r="T15" s="32"/>
      <c r="U15" s="32"/>
      <c r="V15" s="32"/>
      <c r="W15" s="32"/>
      <c r="X15" s="32"/>
      <c r="Y15" s="32"/>
      <c r="Z15" s="32"/>
      <c r="AA15" s="32"/>
      <c r="AB15" s="32"/>
      <c r="AC15" s="32"/>
      <c r="AD15" s="32"/>
      <c r="AE15" s="32"/>
    </row>
    <row r="16" spans="1:46" s="2" customFormat="1" ht="7" customHeight="1">
      <c r="A16" s="32"/>
      <c r="B16" s="33"/>
      <c r="C16" s="32"/>
      <c r="D16" s="32"/>
      <c r="E16" s="32"/>
      <c r="F16" s="32"/>
      <c r="G16" s="32"/>
      <c r="H16" s="32"/>
      <c r="I16" s="32"/>
      <c r="J16" s="32"/>
      <c r="K16" s="32"/>
      <c r="L16" s="42"/>
      <c r="S16" s="32"/>
      <c r="T16" s="32"/>
      <c r="U16" s="32"/>
      <c r="V16" s="32"/>
      <c r="W16" s="32"/>
      <c r="X16" s="32"/>
      <c r="Y16" s="32"/>
      <c r="Z16" s="32"/>
      <c r="AA16" s="32"/>
      <c r="AB16" s="32"/>
      <c r="AC16" s="32"/>
      <c r="AD16" s="32"/>
      <c r="AE16" s="32"/>
    </row>
    <row r="17" spans="1:31" s="2" customFormat="1" ht="12" customHeight="1">
      <c r="A17" s="32"/>
      <c r="B17" s="33"/>
      <c r="C17" s="32"/>
      <c r="D17" s="27" t="s">
        <v>28</v>
      </c>
      <c r="E17" s="32"/>
      <c r="F17" s="32"/>
      <c r="G17" s="32"/>
      <c r="H17" s="32"/>
      <c r="I17" s="27" t="s">
        <v>25</v>
      </c>
      <c r="J17" s="28" t="str">
        <f>'Rekapitulace stavby'!AN13</f>
        <v>Vyplň údaj</v>
      </c>
      <c r="K17" s="32"/>
      <c r="L17" s="42"/>
      <c r="S17" s="32"/>
      <c r="T17" s="32"/>
      <c r="U17" s="32"/>
      <c r="V17" s="32"/>
      <c r="W17" s="32"/>
      <c r="X17" s="32"/>
      <c r="Y17" s="32"/>
      <c r="Z17" s="32"/>
      <c r="AA17" s="32"/>
      <c r="AB17" s="32"/>
      <c r="AC17" s="32"/>
      <c r="AD17" s="32"/>
      <c r="AE17" s="32"/>
    </row>
    <row r="18" spans="1:31" s="2" customFormat="1" ht="18" customHeight="1">
      <c r="A18" s="32"/>
      <c r="B18" s="33"/>
      <c r="C18" s="32"/>
      <c r="D18" s="32"/>
      <c r="E18" s="301" t="str">
        <f>'Rekapitulace stavby'!E14</f>
        <v>Vyplň údaj</v>
      </c>
      <c r="F18" s="271"/>
      <c r="G18" s="271"/>
      <c r="H18" s="271"/>
      <c r="I18" s="27" t="s">
        <v>27</v>
      </c>
      <c r="J18" s="28" t="str">
        <f>'Rekapitulace stavby'!AN14</f>
        <v>Vyplň údaj</v>
      </c>
      <c r="K18" s="32"/>
      <c r="L18" s="42"/>
      <c r="S18" s="32"/>
      <c r="T18" s="32"/>
      <c r="U18" s="32"/>
      <c r="V18" s="32"/>
      <c r="W18" s="32"/>
      <c r="X18" s="32"/>
      <c r="Y18" s="32"/>
      <c r="Z18" s="32"/>
      <c r="AA18" s="32"/>
      <c r="AB18" s="32"/>
      <c r="AC18" s="32"/>
      <c r="AD18" s="32"/>
      <c r="AE18" s="32"/>
    </row>
    <row r="19" spans="1:31" s="2" customFormat="1" ht="7" customHeight="1">
      <c r="A19" s="32"/>
      <c r="B19" s="33"/>
      <c r="C19" s="32"/>
      <c r="D19" s="32"/>
      <c r="E19" s="32"/>
      <c r="F19" s="32"/>
      <c r="G19" s="32"/>
      <c r="H19" s="32"/>
      <c r="I19" s="32"/>
      <c r="J19" s="32"/>
      <c r="K19" s="32"/>
      <c r="L19" s="42"/>
      <c r="S19" s="32"/>
      <c r="T19" s="32"/>
      <c r="U19" s="32"/>
      <c r="V19" s="32"/>
      <c r="W19" s="32"/>
      <c r="X19" s="32"/>
      <c r="Y19" s="32"/>
      <c r="Z19" s="32"/>
      <c r="AA19" s="32"/>
      <c r="AB19" s="32"/>
      <c r="AC19" s="32"/>
      <c r="AD19" s="32"/>
      <c r="AE19" s="32"/>
    </row>
    <row r="20" spans="1:31" s="2" customFormat="1" ht="12" customHeight="1">
      <c r="A20" s="32"/>
      <c r="B20" s="33"/>
      <c r="C20" s="32"/>
      <c r="D20" s="27" t="s">
        <v>30</v>
      </c>
      <c r="E20" s="32"/>
      <c r="F20" s="32"/>
      <c r="G20" s="32"/>
      <c r="H20" s="32"/>
      <c r="I20" s="27" t="s">
        <v>25</v>
      </c>
      <c r="J20" s="25" t="s">
        <v>1</v>
      </c>
      <c r="K20" s="32"/>
      <c r="L20" s="42"/>
      <c r="S20" s="32"/>
      <c r="T20" s="32"/>
      <c r="U20" s="32"/>
      <c r="V20" s="32"/>
      <c r="W20" s="32"/>
      <c r="X20" s="32"/>
      <c r="Y20" s="32"/>
      <c r="Z20" s="32"/>
      <c r="AA20" s="32"/>
      <c r="AB20" s="32"/>
      <c r="AC20" s="32"/>
      <c r="AD20" s="32"/>
      <c r="AE20" s="32"/>
    </row>
    <row r="21" spans="1:31" s="2" customFormat="1" ht="18" customHeight="1">
      <c r="A21" s="32"/>
      <c r="B21" s="33"/>
      <c r="C21" s="32"/>
      <c r="D21" s="32"/>
      <c r="E21" s="25" t="s">
        <v>31</v>
      </c>
      <c r="F21" s="32"/>
      <c r="G21" s="32"/>
      <c r="H21" s="32"/>
      <c r="I21" s="27" t="s">
        <v>27</v>
      </c>
      <c r="J21" s="25" t="s">
        <v>1</v>
      </c>
      <c r="K21" s="32"/>
      <c r="L21" s="42"/>
      <c r="S21" s="32"/>
      <c r="T21" s="32"/>
      <c r="U21" s="32"/>
      <c r="V21" s="32"/>
      <c r="W21" s="32"/>
      <c r="X21" s="32"/>
      <c r="Y21" s="32"/>
      <c r="Z21" s="32"/>
      <c r="AA21" s="32"/>
      <c r="AB21" s="32"/>
      <c r="AC21" s="32"/>
      <c r="AD21" s="32"/>
      <c r="AE21" s="32"/>
    </row>
    <row r="22" spans="1:31" s="2" customFormat="1" ht="7" customHeight="1">
      <c r="A22" s="32"/>
      <c r="B22" s="33"/>
      <c r="C22" s="32"/>
      <c r="D22" s="32"/>
      <c r="E22" s="32"/>
      <c r="F22" s="32"/>
      <c r="G22" s="32"/>
      <c r="H22" s="32"/>
      <c r="I22" s="32"/>
      <c r="J22" s="32"/>
      <c r="K22" s="32"/>
      <c r="L22" s="42"/>
      <c r="S22" s="32"/>
      <c r="T22" s="32"/>
      <c r="U22" s="32"/>
      <c r="V22" s="32"/>
      <c r="W22" s="32"/>
      <c r="X22" s="32"/>
      <c r="Y22" s="32"/>
      <c r="Z22" s="32"/>
      <c r="AA22" s="32"/>
      <c r="AB22" s="32"/>
      <c r="AC22" s="32"/>
      <c r="AD22" s="32"/>
      <c r="AE22" s="32"/>
    </row>
    <row r="23" spans="1:31" s="2" customFormat="1" ht="12" customHeight="1">
      <c r="A23" s="32"/>
      <c r="B23" s="33"/>
      <c r="C23" s="32"/>
      <c r="D23" s="27" t="s">
        <v>33</v>
      </c>
      <c r="E23" s="32"/>
      <c r="F23" s="32"/>
      <c r="G23" s="32"/>
      <c r="H23" s="32"/>
      <c r="I23" s="27" t="s">
        <v>25</v>
      </c>
      <c r="J23" s="25" t="s">
        <v>1</v>
      </c>
      <c r="K23" s="32"/>
      <c r="L23" s="42"/>
      <c r="S23" s="32"/>
      <c r="T23" s="32"/>
      <c r="U23" s="32"/>
      <c r="V23" s="32"/>
      <c r="W23" s="32"/>
      <c r="X23" s="32"/>
      <c r="Y23" s="32"/>
      <c r="Z23" s="32"/>
      <c r="AA23" s="32"/>
      <c r="AB23" s="32"/>
      <c r="AC23" s="32"/>
      <c r="AD23" s="32"/>
      <c r="AE23" s="32"/>
    </row>
    <row r="24" spans="1:31" s="2" customFormat="1" ht="18" customHeight="1">
      <c r="A24" s="32"/>
      <c r="B24" s="33"/>
      <c r="C24" s="32"/>
      <c r="D24" s="32"/>
      <c r="E24" s="25" t="s">
        <v>34</v>
      </c>
      <c r="F24" s="32"/>
      <c r="G24" s="32"/>
      <c r="H24" s="32"/>
      <c r="I24" s="27" t="s">
        <v>27</v>
      </c>
      <c r="J24" s="25" t="s">
        <v>1</v>
      </c>
      <c r="K24" s="32"/>
      <c r="L24" s="42"/>
      <c r="S24" s="32"/>
      <c r="T24" s="32"/>
      <c r="U24" s="32"/>
      <c r="V24" s="32"/>
      <c r="W24" s="32"/>
      <c r="X24" s="32"/>
      <c r="Y24" s="32"/>
      <c r="Z24" s="32"/>
      <c r="AA24" s="32"/>
      <c r="AB24" s="32"/>
      <c r="AC24" s="32"/>
      <c r="AD24" s="32"/>
      <c r="AE24" s="32"/>
    </row>
    <row r="25" spans="1:31" s="2" customFormat="1" ht="7" customHeight="1">
      <c r="A25" s="32"/>
      <c r="B25" s="33"/>
      <c r="C25" s="32"/>
      <c r="D25" s="32"/>
      <c r="E25" s="32"/>
      <c r="F25" s="32"/>
      <c r="G25" s="32"/>
      <c r="H25" s="32"/>
      <c r="I25" s="32"/>
      <c r="J25" s="32"/>
      <c r="K25" s="32"/>
      <c r="L25" s="42"/>
      <c r="S25" s="32"/>
      <c r="T25" s="32"/>
      <c r="U25" s="32"/>
      <c r="V25" s="32"/>
      <c r="W25" s="32"/>
      <c r="X25" s="32"/>
      <c r="Y25" s="32"/>
      <c r="Z25" s="32"/>
      <c r="AA25" s="32"/>
      <c r="AB25" s="32"/>
      <c r="AC25" s="32"/>
      <c r="AD25" s="32"/>
      <c r="AE25" s="32"/>
    </row>
    <row r="26" spans="1:31" s="2" customFormat="1" ht="12" customHeight="1">
      <c r="A26" s="32"/>
      <c r="B26" s="33"/>
      <c r="C26" s="32"/>
      <c r="D26" s="27" t="s">
        <v>35</v>
      </c>
      <c r="E26" s="32"/>
      <c r="F26" s="32"/>
      <c r="G26" s="32"/>
      <c r="H26" s="32"/>
      <c r="I26" s="32"/>
      <c r="J26" s="32"/>
      <c r="K26" s="32"/>
      <c r="L26" s="42"/>
      <c r="S26" s="32"/>
      <c r="T26" s="32"/>
      <c r="U26" s="32"/>
      <c r="V26" s="32"/>
      <c r="W26" s="32"/>
      <c r="X26" s="32"/>
      <c r="Y26" s="32"/>
      <c r="Z26" s="32"/>
      <c r="AA26" s="32"/>
      <c r="AB26" s="32"/>
      <c r="AC26" s="32"/>
      <c r="AD26" s="32"/>
      <c r="AE26" s="32"/>
    </row>
    <row r="27" spans="1:31" s="8" customFormat="1" ht="16.5" customHeight="1">
      <c r="A27" s="90"/>
      <c r="B27" s="91"/>
      <c r="C27" s="90"/>
      <c r="D27" s="90"/>
      <c r="E27" s="275" t="s">
        <v>1</v>
      </c>
      <c r="F27" s="275"/>
      <c r="G27" s="275"/>
      <c r="H27" s="275"/>
      <c r="I27" s="90"/>
      <c r="J27" s="90"/>
      <c r="K27" s="90"/>
      <c r="L27" s="92"/>
      <c r="S27" s="90"/>
      <c r="T27" s="90"/>
      <c r="U27" s="90"/>
      <c r="V27" s="90"/>
      <c r="W27" s="90"/>
      <c r="X27" s="90"/>
      <c r="Y27" s="90"/>
      <c r="Z27" s="90"/>
      <c r="AA27" s="90"/>
      <c r="AB27" s="90"/>
      <c r="AC27" s="90"/>
      <c r="AD27" s="90"/>
      <c r="AE27" s="90"/>
    </row>
    <row r="28" spans="1:31" s="2" customFormat="1" ht="7" customHeight="1">
      <c r="A28" s="32"/>
      <c r="B28" s="33"/>
      <c r="C28" s="32"/>
      <c r="D28" s="32"/>
      <c r="E28" s="32"/>
      <c r="F28" s="32"/>
      <c r="G28" s="32"/>
      <c r="H28" s="32"/>
      <c r="I28" s="32"/>
      <c r="J28" s="32"/>
      <c r="K28" s="32"/>
      <c r="L28" s="42"/>
      <c r="S28" s="32"/>
      <c r="T28" s="32"/>
      <c r="U28" s="32"/>
      <c r="V28" s="32"/>
      <c r="W28" s="32"/>
      <c r="X28" s="32"/>
      <c r="Y28" s="32"/>
      <c r="Z28" s="32"/>
      <c r="AA28" s="32"/>
      <c r="AB28" s="32"/>
      <c r="AC28" s="32"/>
      <c r="AD28" s="32"/>
      <c r="AE28" s="32"/>
    </row>
    <row r="29" spans="1:31" s="2" customFormat="1" ht="7" customHeight="1">
      <c r="A29" s="32"/>
      <c r="B29" s="33"/>
      <c r="C29" s="32"/>
      <c r="D29" s="66"/>
      <c r="E29" s="66"/>
      <c r="F29" s="66"/>
      <c r="G29" s="66"/>
      <c r="H29" s="66"/>
      <c r="I29" s="66"/>
      <c r="J29" s="66"/>
      <c r="K29" s="66"/>
      <c r="L29" s="42"/>
      <c r="S29" s="32"/>
      <c r="T29" s="32"/>
      <c r="U29" s="32"/>
      <c r="V29" s="32"/>
      <c r="W29" s="32"/>
      <c r="X29" s="32"/>
      <c r="Y29" s="32"/>
      <c r="Z29" s="32"/>
      <c r="AA29" s="32"/>
      <c r="AB29" s="32"/>
      <c r="AC29" s="32"/>
      <c r="AD29" s="32"/>
      <c r="AE29" s="32"/>
    </row>
    <row r="30" spans="1:31" s="2" customFormat="1" ht="25.4" customHeight="1">
      <c r="A30" s="32"/>
      <c r="B30" s="33"/>
      <c r="C30" s="32"/>
      <c r="D30" s="93" t="s">
        <v>36</v>
      </c>
      <c r="E30" s="32"/>
      <c r="F30" s="32"/>
      <c r="G30" s="32"/>
      <c r="H30" s="32"/>
      <c r="I30" s="32"/>
      <c r="J30" s="71">
        <f>ROUND(J128, 2)</f>
        <v>0</v>
      </c>
      <c r="K30" s="32"/>
      <c r="L30" s="42"/>
      <c r="S30" s="32"/>
      <c r="T30" s="32"/>
      <c r="U30" s="32"/>
      <c r="V30" s="32"/>
      <c r="W30" s="32"/>
      <c r="X30" s="32"/>
      <c r="Y30" s="32"/>
      <c r="Z30" s="32"/>
      <c r="AA30" s="32"/>
      <c r="AB30" s="32"/>
      <c r="AC30" s="32"/>
      <c r="AD30" s="32"/>
      <c r="AE30" s="32"/>
    </row>
    <row r="31" spans="1:31" s="2" customFormat="1" ht="7" customHeight="1">
      <c r="A31" s="32"/>
      <c r="B31" s="33"/>
      <c r="C31" s="32"/>
      <c r="D31" s="66"/>
      <c r="E31" s="66"/>
      <c r="F31" s="66"/>
      <c r="G31" s="66"/>
      <c r="H31" s="66"/>
      <c r="I31" s="66"/>
      <c r="J31" s="66"/>
      <c r="K31" s="66"/>
      <c r="L31" s="42"/>
      <c r="S31" s="32"/>
      <c r="T31" s="32"/>
      <c r="U31" s="32"/>
      <c r="V31" s="32"/>
      <c r="W31" s="32"/>
      <c r="X31" s="32"/>
      <c r="Y31" s="32"/>
      <c r="Z31" s="32"/>
      <c r="AA31" s="32"/>
      <c r="AB31" s="32"/>
      <c r="AC31" s="32"/>
      <c r="AD31" s="32"/>
      <c r="AE31" s="32"/>
    </row>
    <row r="32" spans="1:31" s="2" customFormat="1" ht="14.5" customHeight="1">
      <c r="A32" s="32"/>
      <c r="B32" s="33"/>
      <c r="C32" s="32"/>
      <c r="D32" s="32"/>
      <c r="E32" s="32"/>
      <c r="F32" s="36" t="s">
        <v>38</v>
      </c>
      <c r="G32" s="32"/>
      <c r="H32" s="32"/>
      <c r="I32" s="36" t="s">
        <v>37</v>
      </c>
      <c r="J32" s="36" t="s">
        <v>39</v>
      </c>
      <c r="K32" s="32"/>
      <c r="L32" s="42"/>
      <c r="S32" s="32"/>
      <c r="T32" s="32"/>
      <c r="U32" s="32"/>
      <c r="V32" s="32"/>
      <c r="W32" s="32"/>
      <c r="X32" s="32"/>
      <c r="Y32" s="32"/>
      <c r="Z32" s="32"/>
      <c r="AA32" s="32"/>
      <c r="AB32" s="32"/>
      <c r="AC32" s="32"/>
      <c r="AD32" s="32"/>
      <c r="AE32" s="32"/>
    </row>
    <row r="33" spans="1:31" s="2" customFormat="1" ht="14.5" customHeight="1">
      <c r="A33" s="32"/>
      <c r="B33" s="33"/>
      <c r="C33" s="32"/>
      <c r="D33" s="94" t="s">
        <v>40</v>
      </c>
      <c r="E33" s="27" t="s">
        <v>41</v>
      </c>
      <c r="F33" s="95">
        <f>ROUND((SUM(BE128:BE162)),  2)</f>
        <v>0</v>
      </c>
      <c r="G33" s="32"/>
      <c r="H33" s="32"/>
      <c r="I33" s="96">
        <v>0.21</v>
      </c>
      <c r="J33" s="95">
        <f>ROUND(((SUM(BE128:BE162))*I33),  2)</f>
        <v>0</v>
      </c>
      <c r="K33" s="32"/>
      <c r="L33" s="42"/>
      <c r="S33" s="32"/>
      <c r="T33" s="32"/>
      <c r="U33" s="32"/>
      <c r="V33" s="32"/>
      <c r="W33" s="32"/>
      <c r="X33" s="32"/>
      <c r="Y33" s="32"/>
      <c r="Z33" s="32"/>
      <c r="AA33" s="32"/>
      <c r="AB33" s="32"/>
      <c r="AC33" s="32"/>
      <c r="AD33" s="32"/>
      <c r="AE33" s="32"/>
    </row>
    <row r="34" spans="1:31" s="2" customFormat="1" ht="14.5" customHeight="1">
      <c r="A34" s="32"/>
      <c r="B34" s="33"/>
      <c r="C34" s="32"/>
      <c r="D34" s="32"/>
      <c r="E34" s="27" t="s">
        <v>42</v>
      </c>
      <c r="F34" s="95">
        <f>ROUND((SUM(BF128:BF162)),  2)</f>
        <v>0</v>
      </c>
      <c r="G34" s="32"/>
      <c r="H34" s="32"/>
      <c r="I34" s="96">
        <v>0.12</v>
      </c>
      <c r="J34" s="95">
        <f>ROUND(((SUM(BF128:BF162))*I34),  2)</f>
        <v>0</v>
      </c>
      <c r="K34" s="32"/>
      <c r="L34" s="42"/>
      <c r="S34" s="32"/>
      <c r="T34" s="32"/>
      <c r="U34" s="32"/>
      <c r="V34" s="32"/>
      <c r="W34" s="32"/>
      <c r="X34" s="32"/>
      <c r="Y34" s="32"/>
      <c r="Z34" s="32"/>
      <c r="AA34" s="32"/>
      <c r="AB34" s="32"/>
      <c r="AC34" s="32"/>
      <c r="AD34" s="32"/>
      <c r="AE34" s="32"/>
    </row>
    <row r="35" spans="1:31" s="2" customFormat="1" ht="14.5" hidden="1" customHeight="1">
      <c r="A35" s="32"/>
      <c r="B35" s="33"/>
      <c r="C35" s="32"/>
      <c r="D35" s="32"/>
      <c r="E35" s="27" t="s">
        <v>43</v>
      </c>
      <c r="F35" s="95">
        <f>ROUND((SUM(BG128:BG162)),  2)</f>
        <v>0</v>
      </c>
      <c r="G35" s="32"/>
      <c r="H35" s="32"/>
      <c r="I35" s="96">
        <v>0.21</v>
      </c>
      <c r="J35" s="95">
        <f>0</f>
        <v>0</v>
      </c>
      <c r="K35" s="32"/>
      <c r="L35" s="42"/>
      <c r="S35" s="32"/>
      <c r="T35" s="32"/>
      <c r="U35" s="32"/>
      <c r="V35" s="32"/>
      <c r="W35" s="32"/>
      <c r="X35" s="32"/>
      <c r="Y35" s="32"/>
      <c r="Z35" s="32"/>
      <c r="AA35" s="32"/>
      <c r="AB35" s="32"/>
      <c r="AC35" s="32"/>
      <c r="AD35" s="32"/>
      <c r="AE35" s="32"/>
    </row>
    <row r="36" spans="1:31" s="2" customFormat="1" ht="14.5" hidden="1" customHeight="1">
      <c r="A36" s="32"/>
      <c r="B36" s="33"/>
      <c r="C36" s="32"/>
      <c r="D36" s="32"/>
      <c r="E36" s="27" t="s">
        <v>44</v>
      </c>
      <c r="F36" s="95">
        <f>ROUND((SUM(BH128:BH162)),  2)</f>
        <v>0</v>
      </c>
      <c r="G36" s="32"/>
      <c r="H36" s="32"/>
      <c r="I36" s="96">
        <v>0.12</v>
      </c>
      <c r="J36" s="95">
        <f>0</f>
        <v>0</v>
      </c>
      <c r="K36" s="32"/>
      <c r="L36" s="42"/>
      <c r="S36" s="32"/>
      <c r="T36" s="32"/>
      <c r="U36" s="32"/>
      <c r="V36" s="32"/>
      <c r="W36" s="32"/>
      <c r="X36" s="32"/>
      <c r="Y36" s="32"/>
      <c r="Z36" s="32"/>
      <c r="AA36" s="32"/>
      <c r="AB36" s="32"/>
      <c r="AC36" s="32"/>
      <c r="AD36" s="32"/>
      <c r="AE36" s="32"/>
    </row>
    <row r="37" spans="1:31" s="2" customFormat="1" ht="14.5" hidden="1" customHeight="1">
      <c r="A37" s="32"/>
      <c r="B37" s="33"/>
      <c r="C37" s="32"/>
      <c r="D37" s="32"/>
      <c r="E37" s="27" t="s">
        <v>45</v>
      </c>
      <c r="F37" s="95">
        <f>ROUND((SUM(BI128:BI162)),  2)</f>
        <v>0</v>
      </c>
      <c r="G37" s="32"/>
      <c r="H37" s="32"/>
      <c r="I37" s="96">
        <v>0</v>
      </c>
      <c r="J37" s="95">
        <f>0</f>
        <v>0</v>
      </c>
      <c r="K37" s="32"/>
      <c r="L37" s="42"/>
      <c r="S37" s="32"/>
      <c r="T37" s="32"/>
      <c r="U37" s="32"/>
      <c r="V37" s="32"/>
      <c r="W37" s="32"/>
      <c r="X37" s="32"/>
      <c r="Y37" s="32"/>
      <c r="Z37" s="32"/>
      <c r="AA37" s="32"/>
      <c r="AB37" s="32"/>
      <c r="AC37" s="32"/>
      <c r="AD37" s="32"/>
      <c r="AE37" s="32"/>
    </row>
    <row r="38" spans="1:31" s="2" customFormat="1" ht="7" customHeight="1">
      <c r="A38" s="32"/>
      <c r="B38" s="33"/>
      <c r="C38" s="32"/>
      <c r="D38" s="32"/>
      <c r="E38" s="32"/>
      <c r="F38" s="32"/>
      <c r="G38" s="32"/>
      <c r="H38" s="32"/>
      <c r="I38" s="32"/>
      <c r="J38" s="32"/>
      <c r="K38" s="32"/>
      <c r="L38" s="42"/>
      <c r="S38" s="32"/>
      <c r="T38" s="32"/>
      <c r="U38" s="32"/>
      <c r="V38" s="32"/>
      <c r="W38" s="32"/>
      <c r="X38" s="32"/>
      <c r="Y38" s="32"/>
      <c r="Z38" s="32"/>
      <c r="AA38" s="32"/>
      <c r="AB38" s="32"/>
      <c r="AC38" s="32"/>
      <c r="AD38" s="32"/>
      <c r="AE38" s="32"/>
    </row>
    <row r="39" spans="1:31" s="2" customFormat="1" ht="25.4" customHeight="1">
      <c r="A39" s="32"/>
      <c r="B39" s="33"/>
      <c r="C39" s="97"/>
      <c r="D39" s="98" t="s">
        <v>46</v>
      </c>
      <c r="E39" s="60"/>
      <c r="F39" s="60"/>
      <c r="G39" s="99" t="s">
        <v>47</v>
      </c>
      <c r="H39" s="100" t="s">
        <v>48</v>
      </c>
      <c r="I39" s="60"/>
      <c r="J39" s="101">
        <f>SUM(J30:J37)</f>
        <v>0</v>
      </c>
      <c r="K39" s="102"/>
      <c r="L39" s="42"/>
      <c r="S39" s="32"/>
      <c r="T39" s="32"/>
      <c r="U39" s="32"/>
      <c r="V39" s="32"/>
      <c r="W39" s="32"/>
      <c r="X39" s="32"/>
      <c r="Y39" s="32"/>
      <c r="Z39" s="32"/>
      <c r="AA39" s="32"/>
      <c r="AB39" s="32"/>
      <c r="AC39" s="32"/>
      <c r="AD39" s="32"/>
      <c r="AE39" s="32"/>
    </row>
    <row r="40" spans="1:31" s="2" customFormat="1" ht="14.5" customHeight="1">
      <c r="A40" s="32"/>
      <c r="B40" s="33"/>
      <c r="C40" s="32"/>
      <c r="D40" s="32"/>
      <c r="E40" s="32"/>
      <c r="F40" s="32"/>
      <c r="G40" s="32"/>
      <c r="H40" s="32"/>
      <c r="I40" s="32"/>
      <c r="J40" s="32"/>
      <c r="K40" s="32"/>
      <c r="L40" s="42"/>
      <c r="S40" s="32"/>
      <c r="T40" s="32"/>
      <c r="U40" s="32"/>
      <c r="V40" s="32"/>
      <c r="W40" s="32"/>
      <c r="X40" s="32"/>
      <c r="Y40" s="32"/>
      <c r="Z40" s="32"/>
      <c r="AA40" s="32"/>
      <c r="AB40" s="32"/>
      <c r="AC40" s="32"/>
      <c r="AD40" s="32"/>
      <c r="AE40" s="32"/>
    </row>
    <row r="41" spans="1:31" s="1" customFormat="1" ht="14.5" customHeight="1">
      <c r="B41" s="20"/>
      <c r="L41" s="20"/>
    </row>
    <row r="42" spans="1:31" s="1" customFormat="1" ht="14.5" customHeight="1">
      <c r="B42" s="20"/>
      <c r="L42" s="20"/>
    </row>
    <row r="43" spans="1:31" s="1" customFormat="1" ht="14.5" customHeight="1">
      <c r="B43" s="20"/>
      <c r="L43" s="20"/>
    </row>
    <row r="44" spans="1:31" s="1" customFormat="1" ht="14.5" customHeight="1">
      <c r="B44" s="20"/>
      <c r="L44" s="20"/>
    </row>
    <row r="45" spans="1:31" s="1" customFormat="1" ht="14.5" customHeight="1">
      <c r="B45" s="20"/>
      <c r="L45" s="20"/>
    </row>
    <row r="46" spans="1:31" s="1" customFormat="1" ht="14.5" customHeight="1">
      <c r="B46" s="20"/>
      <c r="L46" s="20"/>
    </row>
    <row r="47" spans="1:31" s="1" customFormat="1" ht="14.5" customHeight="1">
      <c r="B47" s="20"/>
      <c r="L47" s="20"/>
    </row>
    <row r="48" spans="1:31" s="1" customFormat="1" ht="14.5" customHeight="1">
      <c r="B48" s="20"/>
      <c r="L48" s="20"/>
    </row>
    <row r="49" spans="1:31" s="1" customFormat="1" ht="14.5" customHeight="1">
      <c r="B49" s="20"/>
      <c r="L49" s="20"/>
    </row>
    <row r="50" spans="1:31" s="2" customFormat="1" ht="14.5" customHeight="1">
      <c r="B50" s="42"/>
      <c r="D50" s="43" t="s">
        <v>49</v>
      </c>
      <c r="E50" s="44"/>
      <c r="F50" s="44"/>
      <c r="G50" s="43" t="s">
        <v>50</v>
      </c>
      <c r="H50" s="44"/>
      <c r="I50" s="44"/>
      <c r="J50" s="44"/>
      <c r="K50" s="44"/>
      <c r="L50" s="42"/>
    </row>
    <row r="51" spans="1:31">
      <c r="B51" s="20"/>
      <c r="L51" s="20"/>
    </row>
    <row r="52" spans="1:31">
      <c r="B52" s="20"/>
      <c r="L52" s="20"/>
    </row>
    <row r="53" spans="1:31">
      <c r="B53" s="20"/>
      <c r="L53" s="20"/>
    </row>
    <row r="54" spans="1:31">
      <c r="B54" s="20"/>
      <c r="L54" s="20"/>
    </row>
    <row r="55" spans="1:31">
      <c r="B55" s="20"/>
      <c r="L55" s="20"/>
    </row>
    <row r="56" spans="1:31">
      <c r="B56" s="20"/>
      <c r="L56" s="20"/>
    </row>
    <row r="57" spans="1:31">
      <c r="B57" s="20"/>
      <c r="L57" s="20"/>
    </row>
    <row r="58" spans="1:31">
      <c r="B58" s="20"/>
      <c r="L58" s="20"/>
    </row>
    <row r="59" spans="1:31">
      <c r="B59" s="20"/>
      <c r="L59" s="20"/>
    </row>
    <row r="60" spans="1:31">
      <c r="B60" s="20"/>
      <c r="L60" s="20"/>
    </row>
    <row r="61" spans="1:31" s="2" customFormat="1" ht="12.5">
      <c r="A61" s="32"/>
      <c r="B61" s="33"/>
      <c r="C61" s="32"/>
      <c r="D61" s="45" t="s">
        <v>51</v>
      </c>
      <c r="E61" s="35"/>
      <c r="F61" s="103" t="s">
        <v>52</v>
      </c>
      <c r="G61" s="45" t="s">
        <v>51</v>
      </c>
      <c r="H61" s="35"/>
      <c r="I61" s="35"/>
      <c r="J61" s="104" t="s">
        <v>52</v>
      </c>
      <c r="K61" s="35"/>
      <c r="L61" s="42"/>
      <c r="S61" s="32"/>
      <c r="T61" s="32"/>
      <c r="U61" s="32"/>
      <c r="V61" s="32"/>
      <c r="W61" s="32"/>
      <c r="X61" s="32"/>
      <c r="Y61" s="32"/>
      <c r="Z61" s="32"/>
      <c r="AA61" s="32"/>
      <c r="AB61" s="32"/>
      <c r="AC61" s="32"/>
      <c r="AD61" s="32"/>
      <c r="AE61" s="32"/>
    </row>
    <row r="62" spans="1:31">
      <c r="B62" s="20"/>
      <c r="L62" s="20"/>
    </row>
    <row r="63" spans="1:31">
      <c r="B63" s="20"/>
      <c r="L63" s="20"/>
    </row>
    <row r="64" spans="1:31">
      <c r="B64" s="20"/>
      <c r="L64" s="20"/>
    </row>
    <row r="65" spans="1:31" s="2" customFormat="1" ht="13">
      <c r="A65" s="32"/>
      <c r="B65" s="33"/>
      <c r="C65" s="32"/>
      <c r="D65" s="43" t="s">
        <v>53</v>
      </c>
      <c r="E65" s="46"/>
      <c r="F65" s="46"/>
      <c r="G65" s="43" t="s">
        <v>54</v>
      </c>
      <c r="H65" s="46"/>
      <c r="I65" s="46"/>
      <c r="J65" s="46"/>
      <c r="K65" s="46"/>
      <c r="L65" s="42"/>
      <c r="S65" s="32"/>
      <c r="T65" s="32"/>
      <c r="U65" s="32"/>
      <c r="V65" s="32"/>
      <c r="W65" s="32"/>
      <c r="X65" s="32"/>
      <c r="Y65" s="32"/>
      <c r="Z65" s="32"/>
      <c r="AA65" s="32"/>
      <c r="AB65" s="32"/>
      <c r="AC65" s="32"/>
      <c r="AD65" s="32"/>
      <c r="AE65" s="32"/>
    </row>
    <row r="66" spans="1:31">
      <c r="B66" s="20"/>
      <c r="L66" s="20"/>
    </row>
    <row r="67" spans="1:31">
      <c r="B67" s="20"/>
      <c r="L67" s="20"/>
    </row>
    <row r="68" spans="1:31">
      <c r="B68" s="20"/>
      <c r="L68" s="20"/>
    </row>
    <row r="69" spans="1:31">
      <c r="B69" s="20"/>
      <c r="L69" s="20"/>
    </row>
    <row r="70" spans="1:31">
      <c r="B70" s="20"/>
      <c r="L70" s="20"/>
    </row>
    <row r="71" spans="1:31">
      <c r="B71" s="20"/>
      <c r="L71" s="20"/>
    </row>
    <row r="72" spans="1:31">
      <c r="B72" s="20"/>
      <c r="L72" s="20"/>
    </row>
    <row r="73" spans="1:31">
      <c r="B73" s="20"/>
      <c r="L73" s="20"/>
    </row>
    <row r="74" spans="1:31">
      <c r="B74" s="20"/>
      <c r="L74" s="20"/>
    </row>
    <row r="75" spans="1:31">
      <c r="B75" s="20"/>
      <c r="L75" s="20"/>
    </row>
    <row r="76" spans="1:31" s="2" customFormat="1" ht="12.5">
      <c r="A76" s="32"/>
      <c r="B76" s="33"/>
      <c r="C76" s="32"/>
      <c r="D76" s="45" t="s">
        <v>51</v>
      </c>
      <c r="E76" s="35"/>
      <c r="F76" s="103" t="s">
        <v>52</v>
      </c>
      <c r="G76" s="45" t="s">
        <v>51</v>
      </c>
      <c r="H76" s="35"/>
      <c r="I76" s="35"/>
      <c r="J76" s="104" t="s">
        <v>52</v>
      </c>
      <c r="K76" s="35"/>
      <c r="L76" s="42"/>
      <c r="S76" s="32"/>
      <c r="T76" s="32"/>
      <c r="U76" s="32"/>
      <c r="V76" s="32"/>
      <c r="W76" s="32"/>
      <c r="X76" s="32"/>
      <c r="Y76" s="32"/>
      <c r="Z76" s="32"/>
      <c r="AA76" s="32"/>
      <c r="AB76" s="32"/>
      <c r="AC76" s="32"/>
      <c r="AD76" s="32"/>
      <c r="AE76" s="32"/>
    </row>
    <row r="77" spans="1:31" s="2" customFormat="1" ht="14.5" customHeight="1">
      <c r="A77" s="32"/>
      <c r="B77" s="47"/>
      <c r="C77" s="48"/>
      <c r="D77" s="48"/>
      <c r="E77" s="48"/>
      <c r="F77" s="48"/>
      <c r="G77" s="48"/>
      <c r="H77" s="48"/>
      <c r="I77" s="48"/>
      <c r="J77" s="48"/>
      <c r="K77" s="48"/>
      <c r="L77" s="42"/>
      <c r="S77" s="32"/>
      <c r="T77" s="32"/>
      <c r="U77" s="32"/>
      <c r="V77" s="32"/>
      <c r="W77" s="32"/>
      <c r="X77" s="32"/>
      <c r="Y77" s="32"/>
      <c r="Z77" s="32"/>
      <c r="AA77" s="32"/>
      <c r="AB77" s="32"/>
      <c r="AC77" s="32"/>
      <c r="AD77" s="32"/>
      <c r="AE77" s="32"/>
    </row>
    <row r="81" spans="1:47" s="2" customFormat="1" ht="7" customHeight="1">
      <c r="A81" s="32"/>
      <c r="B81" s="49"/>
      <c r="C81" s="50"/>
      <c r="D81" s="50"/>
      <c r="E81" s="50"/>
      <c r="F81" s="50"/>
      <c r="G81" s="50"/>
      <c r="H81" s="50"/>
      <c r="I81" s="50"/>
      <c r="J81" s="50"/>
      <c r="K81" s="50"/>
      <c r="L81" s="42"/>
      <c r="S81" s="32"/>
      <c r="T81" s="32"/>
      <c r="U81" s="32"/>
      <c r="V81" s="32"/>
      <c r="W81" s="32"/>
      <c r="X81" s="32"/>
      <c r="Y81" s="32"/>
      <c r="Z81" s="32"/>
      <c r="AA81" s="32"/>
      <c r="AB81" s="32"/>
      <c r="AC81" s="32"/>
      <c r="AD81" s="32"/>
      <c r="AE81" s="32"/>
    </row>
    <row r="82" spans="1:47" s="2" customFormat="1" ht="25" customHeight="1">
      <c r="A82" s="32"/>
      <c r="B82" s="33"/>
      <c r="C82" s="21" t="s">
        <v>108</v>
      </c>
      <c r="D82" s="32"/>
      <c r="E82" s="32"/>
      <c r="F82" s="32"/>
      <c r="G82" s="32"/>
      <c r="H82" s="32"/>
      <c r="I82" s="32"/>
      <c r="J82" s="32"/>
      <c r="K82" s="32"/>
      <c r="L82" s="42"/>
      <c r="S82" s="32"/>
      <c r="T82" s="32"/>
      <c r="U82" s="32"/>
      <c r="V82" s="32"/>
      <c r="W82" s="32"/>
      <c r="X82" s="32"/>
      <c r="Y82" s="32"/>
      <c r="Z82" s="32"/>
      <c r="AA82" s="32"/>
      <c r="AB82" s="32"/>
      <c r="AC82" s="32"/>
      <c r="AD82" s="32"/>
      <c r="AE82" s="32"/>
    </row>
    <row r="83" spans="1:47" s="2" customFormat="1" ht="7" customHeight="1">
      <c r="A83" s="32"/>
      <c r="B83" s="33"/>
      <c r="C83" s="32"/>
      <c r="D83" s="32"/>
      <c r="E83" s="32"/>
      <c r="F83" s="32"/>
      <c r="G83" s="32"/>
      <c r="H83" s="32"/>
      <c r="I83" s="32"/>
      <c r="J83" s="32"/>
      <c r="K83" s="32"/>
      <c r="L83" s="42"/>
      <c r="S83" s="32"/>
      <c r="T83" s="32"/>
      <c r="U83" s="32"/>
      <c r="V83" s="32"/>
      <c r="W83" s="32"/>
      <c r="X83" s="32"/>
      <c r="Y83" s="32"/>
      <c r="Z83" s="32"/>
      <c r="AA83" s="32"/>
      <c r="AB83" s="32"/>
      <c r="AC83" s="32"/>
      <c r="AD83" s="32"/>
      <c r="AE83" s="32"/>
    </row>
    <row r="84" spans="1:47" s="2" customFormat="1" ht="12" customHeight="1">
      <c r="A84" s="32"/>
      <c r="B84" s="33"/>
      <c r="C84" s="27" t="s">
        <v>16</v>
      </c>
      <c r="D84" s="32"/>
      <c r="E84" s="32"/>
      <c r="F84" s="32"/>
      <c r="G84" s="32"/>
      <c r="H84" s="32"/>
      <c r="I84" s="32"/>
      <c r="J84" s="32"/>
      <c r="K84" s="32"/>
      <c r="L84" s="42"/>
      <c r="S84" s="32"/>
      <c r="T84" s="32"/>
      <c r="U84" s="32"/>
      <c r="V84" s="32"/>
      <c r="W84" s="32"/>
      <c r="X84" s="32"/>
      <c r="Y84" s="32"/>
      <c r="Z84" s="32"/>
      <c r="AA84" s="32"/>
      <c r="AB84" s="32"/>
      <c r="AC84" s="32"/>
      <c r="AD84" s="32"/>
      <c r="AE84" s="32"/>
    </row>
    <row r="85" spans="1:47" s="2" customFormat="1" ht="16.5" customHeight="1">
      <c r="A85" s="32"/>
      <c r="B85" s="33"/>
      <c r="C85" s="32"/>
      <c r="D85" s="32"/>
      <c r="E85" s="299" t="str">
        <f>E7</f>
        <v>KAPLE SV VÁCLAVA VONOKLASY Na Návsi, Vonoklasy</v>
      </c>
      <c r="F85" s="300"/>
      <c r="G85" s="300"/>
      <c r="H85" s="300"/>
      <c r="I85" s="32"/>
      <c r="J85" s="32"/>
      <c r="K85" s="32"/>
      <c r="L85" s="42"/>
      <c r="S85" s="32"/>
      <c r="T85" s="32"/>
      <c r="U85" s="32"/>
      <c r="V85" s="32"/>
      <c r="W85" s="32"/>
      <c r="X85" s="32"/>
      <c r="Y85" s="32"/>
      <c r="Z85" s="32"/>
      <c r="AA85" s="32"/>
      <c r="AB85" s="32"/>
      <c r="AC85" s="32"/>
      <c r="AD85" s="32"/>
      <c r="AE85" s="32"/>
    </row>
    <row r="86" spans="1:47" s="2" customFormat="1" ht="12" customHeight="1">
      <c r="A86" s="32"/>
      <c r="B86" s="33"/>
      <c r="C86" s="27" t="s">
        <v>106</v>
      </c>
      <c r="D86" s="32"/>
      <c r="E86" s="32"/>
      <c r="F86" s="32"/>
      <c r="G86" s="32"/>
      <c r="H86" s="32"/>
      <c r="I86" s="32"/>
      <c r="J86" s="32"/>
      <c r="K86" s="32"/>
      <c r="L86" s="42"/>
      <c r="S86" s="32"/>
      <c r="T86" s="32"/>
      <c r="U86" s="32"/>
      <c r="V86" s="32"/>
      <c r="W86" s="32"/>
      <c r="X86" s="32"/>
      <c r="Y86" s="32"/>
      <c r="Z86" s="32"/>
      <c r="AA86" s="32"/>
      <c r="AB86" s="32"/>
      <c r="AC86" s="32"/>
      <c r="AD86" s="32"/>
      <c r="AE86" s="32"/>
    </row>
    <row r="87" spans="1:47" s="2" customFormat="1" ht="16.5" customHeight="1">
      <c r="A87" s="32"/>
      <c r="B87" s="33"/>
      <c r="C87" s="32"/>
      <c r="D87" s="32"/>
      <c r="E87" s="281" t="str">
        <f>E9</f>
        <v>06 - Dlažba</v>
      </c>
      <c r="F87" s="298"/>
      <c r="G87" s="298"/>
      <c r="H87" s="298"/>
      <c r="I87" s="32"/>
      <c r="J87" s="32"/>
      <c r="K87" s="32"/>
      <c r="L87" s="42"/>
      <c r="S87" s="32"/>
      <c r="T87" s="32"/>
      <c r="U87" s="32"/>
      <c r="V87" s="32"/>
      <c r="W87" s="32"/>
      <c r="X87" s="32"/>
      <c r="Y87" s="32"/>
      <c r="Z87" s="32"/>
      <c r="AA87" s="32"/>
      <c r="AB87" s="32"/>
      <c r="AC87" s="32"/>
      <c r="AD87" s="32"/>
      <c r="AE87" s="32"/>
    </row>
    <row r="88" spans="1:47" s="2" customFormat="1" ht="7" customHeight="1">
      <c r="A88" s="32"/>
      <c r="B88" s="33"/>
      <c r="C88" s="32"/>
      <c r="D88" s="32"/>
      <c r="E88" s="32"/>
      <c r="F88" s="32"/>
      <c r="G88" s="32"/>
      <c r="H88" s="32"/>
      <c r="I88" s="32"/>
      <c r="J88" s="32"/>
      <c r="K88" s="32"/>
      <c r="L88" s="42"/>
      <c r="S88" s="32"/>
      <c r="T88" s="32"/>
      <c r="U88" s="32"/>
      <c r="V88" s="32"/>
      <c r="W88" s="32"/>
      <c r="X88" s="32"/>
      <c r="Y88" s="32"/>
      <c r="Z88" s="32"/>
      <c r="AA88" s="32"/>
      <c r="AB88" s="32"/>
      <c r="AC88" s="32"/>
      <c r="AD88" s="32"/>
      <c r="AE88" s="32"/>
    </row>
    <row r="89" spans="1:47" s="2" customFormat="1" ht="12" customHeight="1">
      <c r="A89" s="32"/>
      <c r="B89" s="33"/>
      <c r="C89" s="27" t="s">
        <v>20</v>
      </c>
      <c r="D89" s="32"/>
      <c r="E89" s="32"/>
      <c r="F89" s="25" t="str">
        <f>F12</f>
        <v>Vonoklasy</v>
      </c>
      <c r="G89" s="32"/>
      <c r="H89" s="32"/>
      <c r="I89" s="27" t="s">
        <v>22</v>
      </c>
      <c r="J89" s="55" t="str">
        <f>IF(J12="","",J12)</f>
        <v>20. 8. 2025</v>
      </c>
      <c r="K89" s="32"/>
      <c r="L89" s="42"/>
      <c r="S89" s="32"/>
      <c r="T89" s="32"/>
      <c r="U89" s="32"/>
      <c r="V89" s="32"/>
      <c r="W89" s="32"/>
      <c r="X89" s="32"/>
      <c r="Y89" s="32"/>
      <c r="Z89" s="32"/>
      <c r="AA89" s="32"/>
      <c r="AB89" s="32"/>
      <c r="AC89" s="32"/>
      <c r="AD89" s="32"/>
      <c r="AE89" s="32"/>
    </row>
    <row r="90" spans="1:47" s="2" customFormat="1" ht="7" customHeight="1">
      <c r="A90" s="32"/>
      <c r="B90" s="33"/>
      <c r="C90" s="32"/>
      <c r="D90" s="32"/>
      <c r="E90" s="32"/>
      <c r="F90" s="32"/>
      <c r="G90" s="32"/>
      <c r="H90" s="32"/>
      <c r="I90" s="32"/>
      <c r="J90" s="32"/>
      <c r="K90" s="32"/>
      <c r="L90" s="42"/>
      <c r="S90" s="32"/>
      <c r="T90" s="32"/>
      <c r="U90" s="32"/>
      <c r="V90" s="32"/>
      <c r="W90" s="32"/>
      <c r="X90" s="32"/>
      <c r="Y90" s="32"/>
      <c r="Z90" s="32"/>
      <c r="AA90" s="32"/>
      <c r="AB90" s="32"/>
      <c r="AC90" s="32"/>
      <c r="AD90" s="32"/>
      <c r="AE90" s="32"/>
    </row>
    <row r="91" spans="1:47" s="2" customFormat="1" ht="25.75" customHeight="1">
      <c r="A91" s="32"/>
      <c r="B91" s="33"/>
      <c r="C91" s="27" t="s">
        <v>24</v>
      </c>
      <c r="D91" s="32"/>
      <c r="E91" s="32"/>
      <c r="F91" s="25" t="str">
        <f>E15</f>
        <v xml:space="preserve"> </v>
      </c>
      <c r="G91" s="32"/>
      <c r="H91" s="32"/>
      <c r="I91" s="27" t="s">
        <v>30</v>
      </c>
      <c r="J91" s="30" t="str">
        <f>E21</f>
        <v>Ing.arch.Ester Miluničová</v>
      </c>
      <c r="K91" s="32"/>
      <c r="L91" s="42"/>
      <c r="S91" s="32"/>
      <c r="T91" s="32"/>
      <c r="U91" s="32"/>
      <c r="V91" s="32"/>
      <c r="W91" s="32"/>
      <c r="X91" s="32"/>
      <c r="Y91" s="32"/>
      <c r="Z91" s="32"/>
      <c r="AA91" s="32"/>
      <c r="AB91" s="32"/>
      <c r="AC91" s="32"/>
      <c r="AD91" s="32"/>
      <c r="AE91" s="32"/>
    </row>
    <row r="92" spans="1:47" s="2" customFormat="1" ht="15.25" customHeight="1">
      <c r="A92" s="32"/>
      <c r="B92" s="33"/>
      <c r="C92" s="27" t="s">
        <v>28</v>
      </c>
      <c r="D92" s="32"/>
      <c r="E92" s="32"/>
      <c r="F92" s="25" t="str">
        <f>IF(E18="","",E18)</f>
        <v>Vyplň údaj</v>
      </c>
      <c r="G92" s="32"/>
      <c r="H92" s="32"/>
      <c r="I92" s="27" t="s">
        <v>33</v>
      </c>
      <c r="J92" s="30" t="str">
        <f>E24</f>
        <v>Hana Pejšová</v>
      </c>
      <c r="K92" s="32"/>
      <c r="L92" s="42"/>
      <c r="S92" s="32"/>
      <c r="T92" s="32"/>
      <c r="U92" s="32"/>
      <c r="V92" s="32"/>
      <c r="W92" s="32"/>
      <c r="X92" s="32"/>
      <c r="Y92" s="32"/>
      <c r="Z92" s="32"/>
      <c r="AA92" s="32"/>
      <c r="AB92" s="32"/>
      <c r="AC92" s="32"/>
      <c r="AD92" s="32"/>
      <c r="AE92" s="32"/>
    </row>
    <row r="93" spans="1:47" s="2" customFormat="1" ht="10.4" customHeight="1">
      <c r="A93" s="32"/>
      <c r="B93" s="33"/>
      <c r="C93" s="32"/>
      <c r="D93" s="32"/>
      <c r="E93" s="32"/>
      <c r="F93" s="32"/>
      <c r="G93" s="32"/>
      <c r="H93" s="32"/>
      <c r="I93" s="32"/>
      <c r="J93" s="32"/>
      <c r="K93" s="32"/>
      <c r="L93" s="42"/>
      <c r="S93" s="32"/>
      <c r="T93" s="32"/>
      <c r="U93" s="32"/>
      <c r="V93" s="32"/>
      <c r="W93" s="32"/>
      <c r="X93" s="32"/>
      <c r="Y93" s="32"/>
      <c r="Z93" s="32"/>
      <c r="AA93" s="32"/>
      <c r="AB93" s="32"/>
      <c r="AC93" s="32"/>
      <c r="AD93" s="32"/>
      <c r="AE93" s="32"/>
    </row>
    <row r="94" spans="1:47" s="2" customFormat="1" ht="29.25" customHeight="1">
      <c r="A94" s="32"/>
      <c r="B94" s="33"/>
      <c r="C94" s="105" t="s">
        <v>109</v>
      </c>
      <c r="D94" s="97"/>
      <c r="E94" s="97"/>
      <c r="F94" s="97"/>
      <c r="G94" s="97"/>
      <c r="H94" s="97"/>
      <c r="I94" s="97"/>
      <c r="J94" s="106" t="s">
        <v>110</v>
      </c>
      <c r="K94" s="97"/>
      <c r="L94" s="42"/>
      <c r="S94" s="32"/>
      <c r="T94" s="32"/>
      <c r="U94" s="32"/>
      <c r="V94" s="32"/>
      <c r="W94" s="32"/>
      <c r="X94" s="32"/>
      <c r="Y94" s="32"/>
      <c r="Z94" s="32"/>
      <c r="AA94" s="32"/>
      <c r="AB94" s="32"/>
      <c r="AC94" s="32"/>
      <c r="AD94" s="32"/>
      <c r="AE94" s="32"/>
    </row>
    <row r="95" spans="1:47" s="2" customFormat="1" ht="10.4" customHeight="1">
      <c r="A95" s="32"/>
      <c r="B95" s="33"/>
      <c r="C95" s="32"/>
      <c r="D95" s="32"/>
      <c r="E95" s="32"/>
      <c r="F95" s="32"/>
      <c r="G95" s="32"/>
      <c r="H95" s="32"/>
      <c r="I95" s="32"/>
      <c r="J95" s="32"/>
      <c r="K95" s="32"/>
      <c r="L95" s="42"/>
      <c r="S95" s="32"/>
      <c r="T95" s="32"/>
      <c r="U95" s="32"/>
      <c r="V95" s="32"/>
      <c r="W95" s="32"/>
      <c r="X95" s="32"/>
      <c r="Y95" s="32"/>
      <c r="Z95" s="32"/>
      <c r="AA95" s="32"/>
      <c r="AB95" s="32"/>
      <c r="AC95" s="32"/>
      <c r="AD95" s="32"/>
      <c r="AE95" s="32"/>
    </row>
    <row r="96" spans="1:47" s="2" customFormat="1" ht="22.9" customHeight="1">
      <c r="A96" s="32"/>
      <c r="B96" s="33"/>
      <c r="C96" s="107" t="s">
        <v>111</v>
      </c>
      <c r="D96" s="32"/>
      <c r="E96" s="32"/>
      <c r="F96" s="32"/>
      <c r="G96" s="32"/>
      <c r="H96" s="32"/>
      <c r="I96" s="32"/>
      <c r="J96" s="71">
        <f>J128</f>
        <v>0</v>
      </c>
      <c r="K96" s="32"/>
      <c r="L96" s="42"/>
      <c r="S96" s="32"/>
      <c r="T96" s="32"/>
      <c r="U96" s="32"/>
      <c r="V96" s="32"/>
      <c r="W96" s="32"/>
      <c r="X96" s="32"/>
      <c r="Y96" s="32"/>
      <c r="Z96" s="32"/>
      <c r="AA96" s="32"/>
      <c r="AB96" s="32"/>
      <c r="AC96" s="32"/>
      <c r="AD96" s="32"/>
      <c r="AE96" s="32"/>
      <c r="AU96" s="17" t="s">
        <v>112</v>
      </c>
    </row>
    <row r="97" spans="1:31" s="9" customFormat="1" ht="25" customHeight="1">
      <c r="B97" s="108"/>
      <c r="D97" s="109" t="s">
        <v>113</v>
      </c>
      <c r="E97" s="110"/>
      <c r="F97" s="110"/>
      <c r="G97" s="110"/>
      <c r="H97" s="110"/>
      <c r="I97" s="110"/>
      <c r="J97" s="111">
        <f>J129</f>
        <v>0</v>
      </c>
      <c r="L97" s="108"/>
    </row>
    <row r="98" spans="1:31" s="10" customFormat="1" ht="19.899999999999999" customHeight="1">
      <c r="B98" s="112"/>
      <c r="D98" s="113" t="s">
        <v>498</v>
      </c>
      <c r="E98" s="114"/>
      <c r="F98" s="114"/>
      <c r="G98" s="114"/>
      <c r="H98" s="114"/>
      <c r="I98" s="114"/>
      <c r="J98" s="115">
        <f>J130</f>
        <v>0</v>
      </c>
      <c r="L98" s="112"/>
    </row>
    <row r="99" spans="1:31" s="10" customFormat="1" ht="19.899999999999999" customHeight="1">
      <c r="B99" s="112"/>
      <c r="D99" s="113" t="s">
        <v>115</v>
      </c>
      <c r="E99" s="114"/>
      <c r="F99" s="114"/>
      <c r="G99" s="114"/>
      <c r="H99" s="114"/>
      <c r="I99" s="114"/>
      <c r="J99" s="115">
        <f>J133</f>
        <v>0</v>
      </c>
      <c r="L99" s="112"/>
    </row>
    <row r="100" spans="1:31" s="10" customFormat="1" ht="19.899999999999999" customHeight="1">
      <c r="B100" s="112"/>
      <c r="D100" s="113" t="s">
        <v>116</v>
      </c>
      <c r="E100" s="114"/>
      <c r="F100" s="114"/>
      <c r="G100" s="114"/>
      <c r="H100" s="114"/>
      <c r="I100" s="114"/>
      <c r="J100" s="115">
        <f>J137</f>
        <v>0</v>
      </c>
      <c r="L100" s="112"/>
    </row>
    <row r="101" spans="1:31" s="10" customFormat="1" ht="19.899999999999999" customHeight="1">
      <c r="B101" s="112"/>
      <c r="D101" s="113" t="s">
        <v>117</v>
      </c>
      <c r="E101" s="114"/>
      <c r="F101" s="114"/>
      <c r="G101" s="114"/>
      <c r="H101" s="114"/>
      <c r="I101" s="114"/>
      <c r="J101" s="115">
        <f>J143</f>
        <v>0</v>
      </c>
      <c r="L101" s="112"/>
    </row>
    <row r="102" spans="1:31" s="9" customFormat="1" ht="25" customHeight="1">
      <c r="B102" s="108"/>
      <c r="D102" s="109" t="s">
        <v>118</v>
      </c>
      <c r="E102" s="110"/>
      <c r="F102" s="110"/>
      <c r="G102" s="110"/>
      <c r="H102" s="110"/>
      <c r="I102" s="110"/>
      <c r="J102" s="111">
        <f>J145</f>
        <v>0</v>
      </c>
      <c r="L102" s="108"/>
    </row>
    <row r="103" spans="1:31" s="10" customFormat="1" ht="19.899999999999999" customHeight="1">
      <c r="B103" s="112"/>
      <c r="D103" s="113" t="s">
        <v>737</v>
      </c>
      <c r="E103" s="114"/>
      <c r="F103" s="114"/>
      <c r="G103" s="114"/>
      <c r="H103" s="114"/>
      <c r="I103" s="114"/>
      <c r="J103" s="115">
        <f>J146</f>
        <v>0</v>
      </c>
      <c r="L103" s="112"/>
    </row>
    <row r="104" spans="1:31" s="9" customFormat="1" ht="25" customHeight="1">
      <c r="B104" s="108"/>
      <c r="D104" s="109" t="s">
        <v>123</v>
      </c>
      <c r="E104" s="110"/>
      <c r="F104" s="110"/>
      <c r="G104" s="110"/>
      <c r="H104" s="110"/>
      <c r="I104" s="110"/>
      <c r="J104" s="111">
        <f>J154</f>
        <v>0</v>
      </c>
      <c r="L104" s="108"/>
    </row>
    <row r="105" spans="1:31" s="10" customFormat="1" ht="19.899999999999999" customHeight="1">
      <c r="B105" s="112"/>
      <c r="D105" s="113" t="s">
        <v>124</v>
      </c>
      <c r="E105" s="114"/>
      <c r="F105" s="114"/>
      <c r="G105" s="114"/>
      <c r="H105" s="114"/>
      <c r="I105" s="114"/>
      <c r="J105" s="115">
        <f>J155</f>
        <v>0</v>
      </c>
      <c r="L105" s="112"/>
    </row>
    <row r="106" spans="1:31" s="10" customFormat="1" ht="19.899999999999999" customHeight="1">
      <c r="B106" s="112"/>
      <c r="D106" s="113" t="s">
        <v>125</v>
      </c>
      <c r="E106" s="114"/>
      <c r="F106" s="114"/>
      <c r="G106" s="114"/>
      <c r="H106" s="114"/>
      <c r="I106" s="114"/>
      <c r="J106" s="115">
        <f>J157</f>
        <v>0</v>
      </c>
      <c r="L106" s="112"/>
    </row>
    <row r="107" spans="1:31" s="10" customFormat="1" ht="19.899999999999999" customHeight="1">
      <c r="B107" s="112"/>
      <c r="D107" s="113" t="s">
        <v>126</v>
      </c>
      <c r="E107" s="114"/>
      <c r="F107" s="114"/>
      <c r="G107" s="114"/>
      <c r="H107" s="114"/>
      <c r="I107" s="114"/>
      <c r="J107" s="115">
        <f>J159</f>
        <v>0</v>
      </c>
      <c r="L107" s="112"/>
    </row>
    <row r="108" spans="1:31" s="10" customFormat="1" ht="19.899999999999999" customHeight="1">
      <c r="B108" s="112"/>
      <c r="D108" s="113" t="s">
        <v>127</v>
      </c>
      <c r="E108" s="114"/>
      <c r="F108" s="114"/>
      <c r="G108" s="114"/>
      <c r="H108" s="114"/>
      <c r="I108" s="114"/>
      <c r="J108" s="115">
        <f>J161</f>
        <v>0</v>
      </c>
      <c r="L108" s="112"/>
    </row>
    <row r="109" spans="1:31" s="2" customFormat="1" ht="21.75" customHeight="1">
      <c r="A109" s="32"/>
      <c r="B109" s="33"/>
      <c r="C109" s="32"/>
      <c r="D109" s="32"/>
      <c r="E109" s="32"/>
      <c r="F109" s="32"/>
      <c r="G109" s="32"/>
      <c r="H109" s="32"/>
      <c r="I109" s="32"/>
      <c r="J109" s="32"/>
      <c r="K109" s="32"/>
      <c r="L109" s="42"/>
      <c r="S109" s="32"/>
      <c r="T109" s="32"/>
      <c r="U109" s="32"/>
      <c r="V109" s="32"/>
      <c r="W109" s="32"/>
      <c r="X109" s="32"/>
      <c r="Y109" s="32"/>
      <c r="Z109" s="32"/>
      <c r="AA109" s="32"/>
      <c r="AB109" s="32"/>
      <c r="AC109" s="32"/>
      <c r="AD109" s="32"/>
      <c r="AE109" s="32"/>
    </row>
    <row r="110" spans="1:31" s="2" customFormat="1" ht="7" customHeight="1">
      <c r="A110" s="32"/>
      <c r="B110" s="47"/>
      <c r="C110" s="48"/>
      <c r="D110" s="48"/>
      <c r="E110" s="48"/>
      <c r="F110" s="48"/>
      <c r="G110" s="48"/>
      <c r="H110" s="48"/>
      <c r="I110" s="48"/>
      <c r="J110" s="48"/>
      <c r="K110" s="48"/>
      <c r="L110" s="42"/>
      <c r="S110" s="32"/>
      <c r="T110" s="32"/>
      <c r="U110" s="32"/>
      <c r="V110" s="32"/>
      <c r="W110" s="32"/>
      <c r="X110" s="32"/>
      <c r="Y110" s="32"/>
      <c r="Z110" s="32"/>
      <c r="AA110" s="32"/>
      <c r="AB110" s="32"/>
      <c r="AC110" s="32"/>
      <c r="AD110" s="32"/>
      <c r="AE110" s="32"/>
    </row>
    <row r="114" spans="1:63" s="2" customFormat="1" ht="7" customHeight="1">
      <c r="A114" s="32"/>
      <c r="B114" s="49"/>
      <c r="C114" s="50"/>
      <c r="D114" s="50"/>
      <c r="E114" s="50"/>
      <c r="F114" s="50"/>
      <c r="G114" s="50"/>
      <c r="H114" s="50"/>
      <c r="I114" s="50"/>
      <c r="J114" s="50"/>
      <c r="K114" s="50"/>
      <c r="L114" s="42"/>
      <c r="S114" s="32"/>
      <c r="T114" s="32"/>
      <c r="U114" s="32"/>
      <c r="V114" s="32"/>
      <c r="W114" s="32"/>
      <c r="X114" s="32"/>
      <c r="Y114" s="32"/>
      <c r="Z114" s="32"/>
      <c r="AA114" s="32"/>
      <c r="AB114" s="32"/>
      <c r="AC114" s="32"/>
      <c r="AD114" s="32"/>
      <c r="AE114" s="32"/>
    </row>
    <row r="115" spans="1:63" s="2" customFormat="1" ht="25" customHeight="1">
      <c r="A115" s="32"/>
      <c r="B115" s="33"/>
      <c r="C115" s="21" t="s">
        <v>128</v>
      </c>
      <c r="D115" s="32"/>
      <c r="E115" s="32"/>
      <c r="F115" s="32"/>
      <c r="G115" s="32"/>
      <c r="H115" s="32"/>
      <c r="I115" s="32"/>
      <c r="J115" s="32"/>
      <c r="K115" s="32"/>
      <c r="L115" s="42"/>
      <c r="S115" s="32"/>
      <c r="T115" s="32"/>
      <c r="U115" s="32"/>
      <c r="V115" s="32"/>
      <c r="W115" s="32"/>
      <c r="X115" s="32"/>
      <c r="Y115" s="32"/>
      <c r="Z115" s="32"/>
      <c r="AA115" s="32"/>
      <c r="AB115" s="32"/>
      <c r="AC115" s="32"/>
      <c r="AD115" s="32"/>
      <c r="AE115" s="32"/>
    </row>
    <row r="116" spans="1:63" s="2" customFormat="1" ht="7" customHeight="1">
      <c r="A116" s="32"/>
      <c r="B116" s="33"/>
      <c r="C116" s="32"/>
      <c r="D116" s="32"/>
      <c r="E116" s="32"/>
      <c r="F116" s="32"/>
      <c r="G116" s="32"/>
      <c r="H116" s="32"/>
      <c r="I116" s="32"/>
      <c r="J116" s="32"/>
      <c r="K116" s="32"/>
      <c r="L116" s="42"/>
      <c r="S116" s="32"/>
      <c r="T116" s="32"/>
      <c r="U116" s="32"/>
      <c r="V116" s="32"/>
      <c r="W116" s="32"/>
      <c r="X116" s="32"/>
      <c r="Y116" s="32"/>
      <c r="Z116" s="32"/>
      <c r="AA116" s="32"/>
      <c r="AB116" s="32"/>
      <c r="AC116" s="32"/>
      <c r="AD116" s="32"/>
      <c r="AE116" s="32"/>
    </row>
    <row r="117" spans="1:63" s="2" customFormat="1" ht="12" customHeight="1">
      <c r="A117" s="32"/>
      <c r="B117" s="33"/>
      <c r="C117" s="27" t="s">
        <v>16</v>
      </c>
      <c r="D117" s="32"/>
      <c r="E117" s="32"/>
      <c r="F117" s="32"/>
      <c r="G117" s="32"/>
      <c r="H117" s="32"/>
      <c r="I117" s="32"/>
      <c r="J117" s="32"/>
      <c r="K117" s="32"/>
      <c r="L117" s="42"/>
      <c r="S117" s="32"/>
      <c r="T117" s="32"/>
      <c r="U117" s="32"/>
      <c r="V117" s="32"/>
      <c r="W117" s="32"/>
      <c r="X117" s="32"/>
      <c r="Y117" s="32"/>
      <c r="Z117" s="32"/>
      <c r="AA117" s="32"/>
      <c r="AB117" s="32"/>
      <c r="AC117" s="32"/>
      <c r="AD117" s="32"/>
      <c r="AE117" s="32"/>
    </row>
    <row r="118" spans="1:63" s="2" customFormat="1" ht="16.5" customHeight="1">
      <c r="A118" s="32"/>
      <c r="B118" s="33"/>
      <c r="C118" s="32"/>
      <c r="D118" s="32"/>
      <c r="E118" s="299" t="str">
        <f>E7</f>
        <v>KAPLE SV VÁCLAVA VONOKLASY Na Návsi, Vonoklasy</v>
      </c>
      <c r="F118" s="300"/>
      <c r="G118" s="300"/>
      <c r="H118" s="300"/>
      <c r="I118" s="32"/>
      <c r="J118" s="32"/>
      <c r="K118" s="32"/>
      <c r="L118" s="42"/>
      <c r="S118" s="32"/>
      <c r="T118" s="32"/>
      <c r="U118" s="32"/>
      <c r="V118" s="32"/>
      <c r="W118" s="32"/>
      <c r="X118" s="32"/>
      <c r="Y118" s="32"/>
      <c r="Z118" s="32"/>
      <c r="AA118" s="32"/>
      <c r="AB118" s="32"/>
      <c r="AC118" s="32"/>
      <c r="AD118" s="32"/>
      <c r="AE118" s="32"/>
    </row>
    <row r="119" spans="1:63" s="2" customFormat="1" ht="12" customHeight="1">
      <c r="A119" s="32"/>
      <c r="B119" s="33"/>
      <c r="C119" s="27" t="s">
        <v>106</v>
      </c>
      <c r="D119" s="32"/>
      <c r="E119" s="32"/>
      <c r="F119" s="32"/>
      <c r="G119" s="32"/>
      <c r="H119" s="32"/>
      <c r="I119" s="32"/>
      <c r="J119" s="32"/>
      <c r="K119" s="32"/>
      <c r="L119" s="42"/>
      <c r="S119" s="32"/>
      <c r="T119" s="32"/>
      <c r="U119" s="32"/>
      <c r="V119" s="32"/>
      <c r="W119" s="32"/>
      <c r="X119" s="32"/>
      <c r="Y119" s="32"/>
      <c r="Z119" s="32"/>
      <c r="AA119" s="32"/>
      <c r="AB119" s="32"/>
      <c r="AC119" s="32"/>
      <c r="AD119" s="32"/>
      <c r="AE119" s="32"/>
    </row>
    <row r="120" spans="1:63" s="2" customFormat="1" ht="16.5" customHeight="1">
      <c r="A120" s="32"/>
      <c r="B120" s="33"/>
      <c r="C120" s="32"/>
      <c r="D120" s="32"/>
      <c r="E120" s="281" t="str">
        <f>E9</f>
        <v>06 - Dlažba</v>
      </c>
      <c r="F120" s="298"/>
      <c r="G120" s="298"/>
      <c r="H120" s="298"/>
      <c r="I120" s="32"/>
      <c r="J120" s="32"/>
      <c r="K120" s="32"/>
      <c r="L120" s="42"/>
      <c r="S120" s="32"/>
      <c r="T120" s="32"/>
      <c r="U120" s="32"/>
      <c r="V120" s="32"/>
      <c r="W120" s="32"/>
      <c r="X120" s="32"/>
      <c r="Y120" s="32"/>
      <c r="Z120" s="32"/>
      <c r="AA120" s="32"/>
      <c r="AB120" s="32"/>
      <c r="AC120" s="32"/>
      <c r="AD120" s="32"/>
      <c r="AE120" s="32"/>
    </row>
    <row r="121" spans="1:63" s="2" customFormat="1" ht="7" customHeight="1">
      <c r="A121" s="32"/>
      <c r="B121" s="33"/>
      <c r="C121" s="32"/>
      <c r="D121" s="32"/>
      <c r="E121" s="32"/>
      <c r="F121" s="32"/>
      <c r="G121" s="32"/>
      <c r="H121" s="32"/>
      <c r="I121" s="32"/>
      <c r="J121" s="32"/>
      <c r="K121" s="32"/>
      <c r="L121" s="42"/>
      <c r="S121" s="32"/>
      <c r="T121" s="32"/>
      <c r="U121" s="32"/>
      <c r="V121" s="32"/>
      <c r="W121" s="32"/>
      <c r="X121" s="32"/>
      <c r="Y121" s="32"/>
      <c r="Z121" s="32"/>
      <c r="AA121" s="32"/>
      <c r="AB121" s="32"/>
      <c r="AC121" s="32"/>
      <c r="AD121" s="32"/>
      <c r="AE121" s="32"/>
    </row>
    <row r="122" spans="1:63" s="2" customFormat="1" ht="12" customHeight="1">
      <c r="A122" s="32"/>
      <c r="B122" s="33"/>
      <c r="C122" s="27" t="s">
        <v>20</v>
      </c>
      <c r="D122" s="32"/>
      <c r="E122" s="32"/>
      <c r="F122" s="25" t="str">
        <f>F12</f>
        <v>Vonoklasy</v>
      </c>
      <c r="G122" s="32"/>
      <c r="H122" s="32"/>
      <c r="I122" s="27" t="s">
        <v>22</v>
      </c>
      <c r="J122" s="55" t="str">
        <f>IF(J12="","",J12)</f>
        <v>20. 8. 2025</v>
      </c>
      <c r="K122" s="32"/>
      <c r="L122" s="42"/>
      <c r="S122" s="32"/>
      <c r="T122" s="32"/>
      <c r="U122" s="32"/>
      <c r="V122" s="32"/>
      <c r="W122" s="32"/>
      <c r="X122" s="32"/>
      <c r="Y122" s="32"/>
      <c r="Z122" s="32"/>
      <c r="AA122" s="32"/>
      <c r="AB122" s="32"/>
      <c r="AC122" s="32"/>
      <c r="AD122" s="32"/>
      <c r="AE122" s="32"/>
    </row>
    <row r="123" spans="1:63" s="2" customFormat="1" ht="7" customHeight="1">
      <c r="A123" s="32"/>
      <c r="B123" s="33"/>
      <c r="C123" s="32"/>
      <c r="D123" s="32"/>
      <c r="E123" s="32"/>
      <c r="F123" s="32"/>
      <c r="G123" s="32"/>
      <c r="H123" s="32"/>
      <c r="I123" s="32"/>
      <c r="J123" s="32"/>
      <c r="K123" s="32"/>
      <c r="L123" s="42"/>
      <c r="S123" s="32"/>
      <c r="T123" s="32"/>
      <c r="U123" s="32"/>
      <c r="V123" s="32"/>
      <c r="W123" s="32"/>
      <c r="X123" s="32"/>
      <c r="Y123" s="32"/>
      <c r="Z123" s="32"/>
      <c r="AA123" s="32"/>
      <c r="AB123" s="32"/>
      <c r="AC123" s="32"/>
      <c r="AD123" s="32"/>
      <c r="AE123" s="32"/>
    </row>
    <row r="124" spans="1:63" s="2" customFormat="1" ht="25.75" customHeight="1">
      <c r="A124" s="32"/>
      <c r="B124" s="33"/>
      <c r="C124" s="27" t="s">
        <v>24</v>
      </c>
      <c r="D124" s="32"/>
      <c r="E124" s="32"/>
      <c r="F124" s="25" t="str">
        <f>E15</f>
        <v xml:space="preserve"> </v>
      </c>
      <c r="G124" s="32"/>
      <c r="H124" s="32"/>
      <c r="I124" s="27" t="s">
        <v>30</v>
      </c>
      <c r="J124" s="30" t="str">
        <f>E21</f>
        <v>Ing.arch.Ester Miluničová</v>
      </c>
      <c r="K124" s="32"/>
      <c r="L124" s="42"/>
      <c r="S124" s="32"/>
      <c r="T124" s="32"/>
      <c r="U124" s="32"/>
      <c r="V124" s="32"/>
      <c r="W124" s="32"/>
      <c r="X124" s="32"/>
      <c r="Y124" s="32"/>
      <c r="Z124" s="32"/>
      <c r="AA124" s="32"/>
      <c r="AB124" s="32"/>
      <c r="AC124" s="32"/>
      <c r="AD124" s="32"/>
      <c r="AE124" s="32"/>
    </row>
    <row r="125" spans="1:63" s="2" customFormat="1" ht="15.25" customHeight="1">
      <c r="A125" s="32"/>
      <c r="B125" s="33"/>
      <c r="C125" s="27" t="s">
        <v>28</v>
      </c>
      <c r="D125" s="32"/>
      <c r="E125" s="32"/>
      <c r="F125" s="25" t="str">
        <f>IF(E18="","",E18)</f>
        <v>Vyplň údaj</v>
      </c>
      <c r="G125" s="32"/>
      <c r="H125" s="32"/>
      <c r="I125" s="27" t="s">
        <v>33</v>
      </c>
      <c r="J125" s="30" t="str">
        <f>E24</f>
        <v>Hana Pejšová</v>
      </c>
      <c r="K125" s="32"/>
      <c r="L125" s="42"/>
      <c r="S125" s="32"/>
      <c r="T125" s="32"/>
      <c r="U125" s="32"/>
      <c r="V125" s="32"/>
      <c r="W125" s="32"/>
      <c r="X125" s="32"/>
      <c r="Y125" s="32"/>
      <c r="Z125" s="32"/>
      <c r="AA125" s="32"/>
      <c r="AB125" s="32"/>
      <c r="AC125" s="32"/>
      <c r="AD125" s="32"/>
      <c r="AE125" s="32"/>
    </row>
    <row r="126" spans="1:63" s="2" customFormat="1" ht="10.4" customHeight="1">
      <c r="A126" s="32"/>
      <c r="B126" s="33"/>
      <c r="C126" s="32"/>
      <c r="D126" s="32"/>
      <c r="E126" s="32"/>
      <c r="F126" s="32"/>
      <c r="G126" s="32"/>
      <c r="H126" s="32"/>
      <c r="I126" s="32"/>
      <c r="J126" s="32"/>
      <c r="K126" s="32"/>
      <c r="L126" s="42"/>
      <c r="S126" s="32"/>
      <c r="T126" s="32"/>
      <c r="U126" s="32"/>
      <c r="V126" s="32"/>
      <c r="W126" s="32"/>
      <c r="X126" s="32"/>
      <c r="Y126" s="32"/>
      <c r="Z126" s="32"/>
      <c r="AA126" s="32"/>
      <c r="AB126" s="32"/>
      <c r="AC126" s="32"/>
      <c r="AD126" s="32"/>
      <c r="AE126" s="32"/>
    </row>
    <row r="127" spans="1:63" s="11" customFormat="1" ht="29.25" customHeight="1">
      <c r="A127" s="116"/>
      <c r="B127" s="117"/>
      <c r="C127" s="118" t="s">
        <v>129</v>
      </c>
      <c r="D127" s="119" t="s">
        <v>61</v>
      </c>
      <c r="E127" s="119" t="s">
        <v>57</v>
      </c>
      <c r="F127" s="119" t="s">
        <v>58</v>
      </c>
      <c r="G127" s="119" t="s">
        <v>130</v>
      </c>
      <c r="H127" s="119" t="s">
        <v>131</v>
      </c>
      <c r="I127" s="119" t="s">
        <v>132</v>
      </c>
      <c r="J127" s="120" t="s">
        <v>110</v>
      </c>
      <c r="K127" s="121" t="s">
        <v>133</v>
      </c>
      <c r="L127" s="122"/>
      <c r="M127" s="62" t="s">
        <v>1</v>
      </c>
      <c r="N127" s="63" t="s">
        <v>40</v>
      </c>
      <c r="O127" s="63" t="s">
        <v>134</v>
      </c>
      <c r="P127" s="63" t="s">
        <v>135</v>
      </c>
      <c r="Q127" s="63" t="s">
        <v>136</v>
      </c>
      <c r="R127" s="63" t="s">
        <v>137</v>
      </c>
      <c r="S127" s="63" t="s">
        <v>138</v>
      </c>
      <c r="T127" s="64" t="s">
        <v>139</v>
      </c>
      <c r="U127" s="116"/>
      <c r="V127" s="116"/>
      <c r="W127" s="116"/>
      <c r="X127" s="116"/>
      <c r="Y127" s="116"/>
      <c r="Z127" s="116"/>
      <c r="AA127" s="116"/>
      <c r="AB127" s="116"/>
      <c r="AC127" s="116"/>
      <c r="AD127" s="116"/>
      <c r="AE127" s="116"/>
    </row>
    <row r="128" spans="1:63" s="2" customFormat="1" ht="22.9" customHeight="1">
      <c r="A128" s="32"/>
      <c r="B128" s="33"/>
      <c r="C128" s="69" t="s">
        <v>140</v>
      </c>
      <c r="D128" s="32"/>
      <c r="E128" s="32"/>
      <c r="F128" s="32"/>
      <c r="G128" s="32"/>
      <c r="H128" s="32"/>
      <c r="I128" s="32"/>
      <c r="J128" s="123">
        <f>BK128</f>
        <v>0</v>
      </c>
      <c r="K128" s="32"/>
      <c r="L128" s="33"/>
      <c r="M128" s="65"/>
      <c r="N128" s="56"/>
      <c r="O128" s="66"/>
      <c r="P128" s="124">
        <f>P129+P145+P154</f>
        <v>0</v>
      </c>
      <c r="Q128" s="66"/>
      <c r="R128" s="124">
        <f>R129+R145+R154</f>
        <v>6.2365647000000006</v>
      </c>
      <c r="S128" s="66"/>
      <c r="T128" s="125">
        <f>T129+T145+T154</f>
        <v>8.1667000000000005</v>
      </c>
      <c r="U128" s="32"/>
      <c r="V128" s="32"/>
      <c r="W128" s="32"/>
      <c r="X128" s="32"/>
      <c r="Y128" s="32"/>
      <c r="Z128" s="32"/>
      <c r="AA128" s="32"/>
      <c r="AB128" s="32"/>
      <c r="AC128" s="32"/>
      <c r="AD128" s="32"/>
      <c r="AE128" s="32"/>
      <c r="AT128" s="17" t="s">
        <v>75</v>
      </c>
      <c r="AU128" s="17" t="s">
        <v>112</v>
      </c>
      <c r="BK128" s="126">
        <f>BK129+BK145+BK154</f>
        <v>0</v>
      </c>
    </row>
    <row r="129" spans="1:65" s="12" customFormat="1" ht="25.9" customHeight="1">
      <c r="B129" s="127"/>
      <c r="D129" s="128" t="s">
        <v>75</v>
      </c>
      <c r="E129" s="129" t="s">
        <v>141</v>
      </c>
      <c r="F129" s="129" t="s">
        <v>142</v>
      </c>
      <c r="I129" s="130"/>
      <c r="J129" s="131">
        <f>BK129</f>
        <v>0</v>
      </c>
      <c r="L129" s="127"/>
      <c r="M129" s="132"/>
      <c r="N129" s="133"/>
      <c r="O129" s="133"/>
      <c r="P129" s="134">
        <f>P130+P133+P137+P143</f>
        <v>0</v>
      </c>
      <c r="Q129" s="133"/>
      <c r="R129" s="134">
        <f>R130+R133+R137+R143</f>
        <v>4.5283847000000002</v>
      </c>
      <c r="S129" s="133"/>
      <c r="T129" s="135">
        <f>T130+T133+T137+T143</f>
        <v>3.9820000000000007</v>
      </c>
      <c r="AR129" s="128" t="s">
        <v>84</v>
      </c>
      <c r="AT129" s="136" t="s">
        <v>75</v>
      </c>
      <c r="AU129" s="136" t="s">
        <v>76</v>
      </c>
      <c r="AY129" s="128" t="s">
        <v>143</v>
      </c>
      <c r="BK129" s="137">
        <f>BK130+BK133+BK137+BK143</f>
        <v>0</v>
      </c>
    </row>
    <row r="130" spans="1:65" s="12" customFormat="1" ht="22.9" customHeight="1">
      <c r="B130" s="127"/>
      <c r="D130" s="128" t="s">
        <v>75</v>
      </c>
      <c r="E130" s="138" t="s">
        <v>177</v>
      </c>
      <c r="F130" s="138" t="s">
        <v>500</v>
      </c>
      <c r="I130" s="130"/>
      <c r="J130" s="139">
        <f>BK130</f>
        <v>0</v>
      </c>
      <c r="L130" s="127"/>
      <c r="M130" s="132"/>
      <c r="N130" s="133"/>
      <c r="O130" s="133"/>
      <c r="P130" s="134">
        <f>SUM(P131:P132)</f>
        <v>0</v>
      </c>
      <c r="Q130" s="133"/>
      <c r="R130" s="134">
        <f>SUM(R131:R132)</f>
        <v>4.5283847000000002</v>
      </c>
      <c r="S130" s="133"/>
      <c r="T130" s="135">
        <f>SUM(T131:T132)</f>
        <v>0</v>
      </c>
      <c r="AR130" s="128" t="s">
        <v>84</v>
      </c>
      <c r="AT130" s="136" t="s">
        <v>75</v>
      </c>
      <c r="AU130" s="136" t="s">
        <v>84</v>
      </c>
      <c r="AY130" s="128" t="s">
        <v>143</v>
      </c>
      <c r="BK130" s="137">
        <f>SUM(BK131:BK132)</f>
        <v>0</v>
      </c>
    </row>
    <row r="131" spans="1:65" s="2" customFormat="1" ht="24.25" customHeight="1">
      <c r="A131" s="32"/>
      <c r="B131" s="140"/>
      <c r="C131" s="141" t="s">
        <v>84</v>
      </c>
      <c r="D131" s="141" t="s">
        <v>146</v>
      </c>
      <c r="E131" s="142" t="s">
        <v>738</v>
      </c>
      <c r="F131" s="143" t="s">
        <v>739</v>
      </c>
      <c r="G131" s="144" t="s">
        <v>149</v>
      </c>
      <c r="H131" s="145">
        <v>1.81</v>
      </c>
      <c r="I131" s="146"/>
      <c r="J131" s="147">
        <f>ROUND(I131*H131,2)</f>
        <v>0</v>
      </c>
      <c r="K131" s="148"/>
      <c r="L131" s="33"/>
      <c r="M131" s="149" t="s">
        <v>1</v>
      </c>
      <c r="N131" s="150" t="s">
        <v>41</v>
      </c>
      <c r="O131" s="58"/>
      <c r="P131" s="151">
        <f>O131*H131</f>
        <v>0</v>
      </c>
      <c r="Q131" s="151">
        <v>2.5018699999999998</v>
      </c>
      <c r="R131" s="151">
        <f>Q131*H131</f>
        <v>4.5283847000000002</v>
      </c>
      <c r="S131" s="151">
        <v>0</v>
      </c>
      <c r="T131" s="152">
        <f>S131*H131</f>
        <v>0</v>
      </c>
      <c r="U131" s="32"/>
      <c r="V131" s="32"/>
      <c r="W131" s="32"/>
      <c r="X131" s="32"/>
      <c r="Y131" s="32"/>
      <c r="Z131" s="32"/>
      <c r="AA131" s="32"/>
      <c r="AB131" s="32"/>
      <c r="AC131" s="32"/>
      <c r="AD131" s="32"/>
      <c r="AE131" s="32"/>
      <c r="AR131" s="153" t="s">
        <v>144</v>
      </c>
      <c r="AT131" s="153" t="s">
        <v>146</v>
      </c>
      <c r="AU131" s="153" t="s">
        <v>86</v>
      </c>
      <c r="AY131" s="17" t="s">
        <v>143</v>
      </c>
      <c r="BE131" s="154">
        <f>IF(N131="základní",J131,0)</f>
        <v>0</v>
      </c>
      <c r="BF131" s="154">
        <f>IF(N131="snížená",J131,0)</f>
        <v>0</v>
      </c>
      <c r="BG131" s="154">
        <f>IF(N131="zákl. přenesená",J131,0)</f>
        <v>0</v>
      </c>
      <c r="BH131" s="154">
        <f>IF(N131="sníž. přenesená",J131,0)</f>
        <v>0</v>
      </c>
      <c r="BI131" s="154">
        <f>IF(N131="nulová",J131,0)</f>
        <v>0</v>
      </c>
      <c r="BJ131" s="17" t="s">
        <v>84</v>
      </c>
      <c r="BK131" s="154">
        <f>ROUND(I131*H131,2)</f>
        <v>0</v>
      </c>
      <c r="BL131" s="17" t="s">
        <v>144</v>
      </c>
      <c r="BM131" s="153" t="s">
        <v>740</v>
      </c>
    </row>
    <row r="132" spans="1:65" s="13" customFormat="1">
      <c r="B132" s="155"/>
      <c r="D132" s="156" t="s">
        <v>151</v>
      </c>
      <c r="E132" s="157" t="s">
        <v>1</v>
      </c>
      <c r="F132" s="158" t="s">
        <v>741</v>
      </c>
      <c r="H132" s="159">
        <v>1.81</v>
      </c>
      <c r="I132" s="160"/>
      <c r="L132" s="155"/>
      <c r="M132" s="161"/>
      <c r="N132" s="162"/>
      <c r="O132" s="162"/>
      <c r="P132" s="162"/>
      <c r="Q132" s="162"/>
      <c r="R132" s="162"/>
      <c r="S132" s="162"/>
      <c r="T132" s="163"/>
      <c r="AT132" s="157" t="s">
        <v>151</v>
      </c>
      <c r="AU132" s="157" t="s">
        <v>86</v>
      </c>
      <c r="AV132" s="13" t="s">
        <v>86</v>
      </c>
      <c r="AW132" s="13" t="s">
        <v>32</v>
      </c>
      <c r="AX132" s="13" t="s">
        <v>84</v>
      </c>
      <c r="AY132" s="157" t="s">
        <v>143</v>
      </c>
    </row>
    <row r="133" spans="1:65" s="12" customFormat="1" ht="22.9" customHeight="1">
      <c r="B133" s="127"/>
      <c r="D133" s="128" t="s">
        <v>75</v>
      </c>
      <c r="E133" s="138" t="s">
        <v>170</v>
      </c>
      <c r="F133" s="138" t="s">
        <v>171</v>
      </c>
      <c r="I133" s="130"/>
      <c r="J133" s="139">
        <f>BK133</f>
        <v>0</v>
      </c>
      <c r="L133" s="127"/>
      <c r="M133" s="132"/>
      <c r="N133" s="133"/>
      <c r="O133" s="133"/>
      <c r="P133" s="134">
        <f>SUM(P134:P136)</f>
        <v>0</v>
      </c>
      <c r="Q133" s="133"/>
      <c r="R133" s="134">
        <f>SUM(R134:R136)</f>
        <v>0</v>
      </c>
      <c r="S133" s="133"/>
      <c r="T133" s="135">
        <f>SUM(T134:T136)</f>
        <v>3.9820000000000007</v>
      </c>
      <c r="AR133" s="128" t="s">
        <v>84</v>
      </c>
      <c r="AT133" s="136" t="s">
        <v>75</v>
      </c>
      <c r="AU133" s="136" t="s">
        <v>84</v>
      </c>
      <c r="AY133" s="128" t="s">
        <v>143</v>
      </c>
      <c r="BK133" s="137">
        <f>SUM(BK134:BK136)</f>
        <v>0</v>
      </c>
    </row>
    <row r="134" spans="1:65" s="2" customFormat="1" ht="16.5" customHeight="1">
      <c r="A134" s="32"/>
      <c r="B134" s="140"/>
      <c r="C134" s="141" t="s">
        <v>86</v>
      </c>
      <c r="D134" s="141" t="s">
        <v>146</v>
      </c>
      <c r="E134" s="142" t="s">
        <v>742</v>
      </c>
      <c r="F134" s="143" t="s">
        <v>743</v>
      </c>
      <c r="G134" s="144" t="s">
        <v>158</v>
      </c>
      <c r="H134" s="145">
        <v>22.62</v>
      </c>
      <c r="I134" s="146"/>
      <c r="J134" s="147">
        <f>ROUND(I134*H134,2)</f>
        <v>0</v>
      </c>
      <c r="K134" s="148"/>
      <c r="L134" s="33"/>
      <c r="M134" s="149" t="s">
        <v>1</v>
      </c>
      <c r="N134" s="150" t="s">
        <v>41</v>
      </c>
      <c r="O134" s="58"/>
      <c r="P134" s="151">
        <f>O134*H134</f>
        <v>0</v>
      </c>
      <c r="Q134" s="151">
        <v>0</v>
      </c>
      <c r="R134" s="151">
        <f>Q134*H134</f>
        <v>0</v>
      </c>
      <c r="S134" s="151">
        <v>0</v>
      </c>
      <c r="T134" s="152">
        <f>S134*H134</f>
        <v>0</v>
      </c>
      <c r="U134" s="32"/>
      <c r="V134" s="32"/>
      <c r="W134" s="32"/>
      <c r="X134" s="32"/>
      <c r="Y134" s="32"/>
      <c r="Z134" s="32"/>
      <c r="AA134" s="32"/>
      <c r="AB134" s="32"/>
      <c r="AC134" s="32"/>
      <c r="AD134" s="32"/>
      <c r="AE134" s="32"/>
      <c r="AR134" s="153" t="s">
        <v>144</v>
      </c>
      <c r="AT134" s="153" t="s">
        <v>146</v>
      </c>
      <c r="AU134" s="153" t="s">
        <v>86</v>
      </c>
      <c r="AY134" s="17" t="s">
        <v>143</v>
      </c>
      <c r="BE134" s="154">
        <f>IF(N134="základní",J134,0)</f>
        <v>0</v>
      </c>
      <c r="BF134" s="154">
        <f>IF(N134="snížená",J134,0)</f>
        <v>0</v>
      </c>
      <c r="BG134" s="154">
        <f>IF(N134="zákl. přenesená",J134,0)</f>
        <v>0</v>
      </c>
      <c r="BH134" s="154">
        <f>IF(N134="sníž. přenesená",J134,0)</f>
        <v>0</v>
      </c>
      <c r="BI134" s="154">
        <f>IF(N134="nulová",J134,0)</f>
        <v>0</v>
      </c>
      <c r="BJ134" s="17" t="s">
        <v>84</v>
      </c>
      <c r="BK134" s="154">
        <f>ROUND(I134*H134,2)</f>
        <v>0</v>
      </c>
      <c r="BL134" s="17" t="s">
        <v>144</v>
      </c>
      <c r="BM134" s="153" t="s">
        <v>744</v>
      </c>
    </row>
    <row r="135" spans="1:65" s="2" customFormat="1" ht="24.25" customHeight="1">
      <c r="A135" s="32"/>
      <c r="B135" s="140"/>
      <c r="C135" s="141" t="s">
        <v>161</v>
      </c>
      <c r="D135" s="141" t="s">
        <v>146</v>
      </c>
      <c r="E135" s="142" t="s">
        <v>745</v>
      </c>
      <c r="F135" s="143" t="s">
        <v>746</v>
      </c>
      <c r="G135" s="144" t="s">
        <v>149</v>
      </c>
      <c r="H135" s="145">
        <v>1.81</v>
      </c>
      <c r="I135" s="146"/>
      <c r="J135" s="147">
        <f>ROUND(I135*H135,2)</f>
        <v>0</v>
      </c>
      <c r="K135" s="148"/>
      <c r="L135" s="33"/>
      <c r="M135" s="149" t="s">
        <v>1</v>
      </c>
      <c r="N135" s="150" t="s">
        <v>41</v>
      </c>
      <c r="O135" s="58"/>
      <c r="P135" s="151">
        <f>O135*H135</f>
        <v>0</v>
      </c>
      <c r="Q135" s="151">
        <v>0</v>
      </c>
      <c r="R135" s="151">
        <f>Q135*H135</f>
        <v>0</v>
      </c>
      <c r="S135" s="151">
        <v>2.2000000000000002</v>
      </c>
      <c r="T135" s="152">
        <f>S135*H135</f>
        <v>3.9820000000000007</v>
      </c>
      <c r="U135" s="32"/>
      <c r="V135" s="32"/>
      <c r="W135" s="32"/>
      <c r="X135" s="32"/>
      <c r="Y135" s="32"/>
      <c r="Z135" s="32"/>
      <c r="AA135" s="32"/>
      <c r="AB135" s="32"/>
      <c r="AC135" s="32"/>
      <c r="AD135" s="32"/>
      <c r="AE135" s="32"/>
      <c r="AR135" s="153" t="s">
        <v>144</v>
      </c>
      <c r="AT135" s="153" t="s">
        <v>146</v>
      </c>
      <c r="AU135" s="153" t="s">
        <v>86</v>
      </c>
      <c r="AY135" s="17" t="s">
        <v>143</v>
      </c>
      <c r="BE135" s="154">
        <f>IF(N135="základní",J135,0)</f>
        <v>0</v>
      </c>
      <c r="BF135" s="154">
        <f>IF(N135="snížená",J135,0)</f>
        <v>0</v>
      </c>
      <c r="BG135" s="154">
        <f>IF(N135="zákl. přenesená",J135,0)</f>
        <v>0</v>
      </c>
      <c r="BH135" s="154">
        <f>IF(N135="sníž. přenesená",J135,0)</f>
        <v>0</v>
      </c>
      <c r="BI135" s="154">
        <f>IF(N135="nulová",J135,0)</f>
        <v>0</v>
      </c>
      <c r="BJ135" s="17" t="s">
        <v>84</v>
      </c>
      <c r="BK135" s="154">
        <f>ROUND(I135*H135,2)</f>
        <v>0</v>
      </c>
      <c r="BL135" s="17" t="s">
        <v>144</v>
      </c>
      <c r="BM135" s="153" t="s">
        <v>747</v>
      </c>
    </row>
    <row r="136" spans="1:65" s="13" customFormat="1">
      <c r="B136" s="155"/>
      <c r="D136" s="156" t="s">
        <v>151</v>
      </c>
      <c r="E136" s="157" t="s">
        <v>1</v>
      </c>
      <c r="F136" s="158" t="s">
        <v>741</v>
      </c>
      <c r="H136" s="159">
        <v>1.81</v>
      </c>
      <c r="I136" s="160"/>
      <c r="L136" s="155"/>
      <c r="M136" s="161"/>
      <c r="N136" s="162"/>
      <c r="O136" s="162"/>
      <c r="P136" s="162"/>
      <c r="Q136" s="162"/>
      <c r="R136" s="162"/>
      <c r="S136" s="162"/>
      <c r="T136" s="163"/>
      <c r="AT136" s="157" t="s">
        <v>151</v>
      </c>
      <c r="AU136" s="157" t="s">
        <v>86</v>
      </c>
      <c r="AV136" s="13" t="s">
        <v>86</v>
      </c>
      <c r="AW136" s="13" t="s">
        <v>32</v>
      </c>
      <c r="AX136" s="13" t="s">
        <v>84</v>
      </c>
      <c r="AY136" s="157" t="s">
        <v>143</v>
      </c>
    </row>
    <row r="137" spans="1:65" s="12" customFormat="1" ht="22.9" customHeight="1">
      <c r="B137" s="127"/>
      <c r="D137" s="128" t="s">
        <v>75</v>
      </c>
      <c r="E137" s="138" t="s">
        <v>207</v>
      </c>
      <c r="F137" s="138" t="s">
        <v>208</v>
      </c>
      <c r="I137" s="130"/>
      <c r="J137" s="139">
        <f>BK137</f>
        <v>0</v>
      </c>
      <c r="L137" s="127"/>
      <c r="M137" s="132"/>
      <c r="N137" s="133"/>
      <c r="O137" s="133"/>
      <c r="P137" s="134">
        <f>SUM(P138:P142)</f>
        <v>0</v>
      </c>
      <c r="Q137" s="133"/>
      <c r="R137" s="134">
        <f>SUM(R138:R142)</f>
        <v>0</v>
      </c>
      <c r="S137" s="133"/>
      <c r="T137" s="135">
        <f>SUM(T138:T142)</f>
        <v>0</v>
      </c>
      <c r="AR137" s="128" t="s">
        <v>84</v>
      </c>
      <c r="AT137" s="136" t="s">
        <v>75</v>
      </c>
      <c r="AU137" s="136" t="s">
        <v>84</v>
      </c>
      <c r="AY137" s="128" t="s">
        <v>143</v>
      </c>
      <c r="BK137" s="137">
        <f>SUM(BK138:BK142)</f>
        <v>0</v>
      </c>
    </row>
    <row r="138" spans="1:65" s="2" customFormat="1" ht="24.25" customHeight="1">
      <c r="A138" s="32"/>
      <c r="B138" s="140"/>
      <c r="C138" s="141" t="s">
        <v>144</v>
      </c>
      <c r="D138" s="141" t="s">
        <v>146</v>
      </c>
      <c r="E138" s="142" t="s">
        <v>210</v>
      </c>
      <c r="F138" s="143" t="s">
        <v>211</v>
      </c>
      <c r="G138" s="144" t="s">
        <v>167</v>
      </c>
      <c r="H138" s="145">
        <v>8.1669999999999998</v>
      </c>
      <c r="I138" s="146"/>
      <c r="J138" s="147">
        <f>ROUND(I138*H138,2)</f>
        <v>0</v>
      </c>
      <c r="K138" s="148"/>
      <c r="L138" s="33"/>
      <c r="M138" s="149" t="s">
        <v>1</v>
      </c>
      <c r="N138" s="150" t="s">
        <v>41</v>
      </c>
      <c r="O138" s="58"/>
      <c r="P138" s="151">
        <f>O138*H138</f>
        <v>0</v>
      </c>
      <c r="Q138" s="151">
        <v>0</v>
      </c>
      <c r="R138" s="151">
        <f>Q138*H138</f>
        <v>0</v>
      </c>
      <c r="S138" s="151">
        <v>0</v>
      </c>
      <c r="T138" s="152">
        <f>S138*H138</f>
        <v>0</v>
      </c>
      <c r="U138" s="32"/>
      <c r="V138" s="32"/>
      <c r="W138" s="32"/>
      <c r="X138" s="32"/>
      <c r="Y138" s="32"/>
      <c r="Z138" s="32"/>
      <c r="AA138" s="32"/>
      <c r="AB138" s="32"/>
      <c r="AC138" s="32"/>
      <c r="AD138" s="32"/>
      <c r="AE138" s="32"/>
      <c r="AR138" s="153" t="s">
        <v>144</v>
      </c>
      <c r="AT138" s="153" t="s">
        <v>146</v>
      </c>
      <c r="AU138" s="153" t="s">
        <v>86</v>
      </c>
      <c r="AY138" s="17" t="s">
        <v>143</v>
      </c>
      <c r="BE138" s="154">
        <f>IF(N138="základní",J138,0)</f>
        <v>0</v>
      </c>
      <c r="BF138" s="154">
        <f>IF(N138="snížená",J138,0)</f>
        <v>0</v>
      </c>
      <c r="BG138" s="154">
        <f>IF(N138="zákl. přenesená",J138,0)</f>
        <v>0</v>
      </c>
      <c r="BH138" s="154">
        <f>IF(N138="sníž. přenesená",J138,0)</f>
        <v>0</v>
      </c>
      <c r="BI138" s="154">
        <f>IF(N138="nulová",J138,0)</f>
        <v>0</v>
      </c>
      <c r="BJ138" s="17" t="s">
        <v>84</v>
      </c>
      <c r="BK138" s="154">
        <f>ROUND(I138*H138,2)</f>
        <v>0</v>
      </c>
      <c r="BL138" s="17" t="s">
        <v>144</v>
      </c>
      <c r="BM138" s="153" t="s">
        <v>748</v>
      </c>
    </row>
    <row r="139" spans="1:65" s="2" customFormat="1" ht="24.25" customHeight="1">
      <c r="A139" s="32"/>
      <c r="B139" s="140"/>
      <c r="C139" s="141" t="s">
        <v>172</v>
      </c>
      <c r="D139" s="141" t="s">
        <v>146</v>
      </c>
      <c r="E139" s="142" t="s">
        <v>214</v>
      </c>
      <c r="F139" s="143" t="s">
        <v>215</v>
      </c>
      <c r="G139" s="144" t="s">
        <v>167</v>
      </c>
      <c r="H139" s="145">
        <v>114.33799999999999</v>
      </c>
      <c r="I139" s="146"/>
      <c r="J139" s="147">
        <f>ROUND(I139*H139,2)</f>
        <v>0</v>
      </c>
      <c r="K139" s="148"/>
      <c r="L139" s="33"/>
      <c r="M139" s="149" t="s">
        <v>1</v>
      </c>
      <c r="N139" s="150" t="s">
        <v>41</v>
      </c>
      <c r="O139" s="58"/>
      <c r="P139" s="151">
        <f>O139*H139</f>
        <v>0</v>
      </c>
      <c r="Q139" s="151">
        <v>0</v>
      </c>
      <c r="R139" s="151">
        <f>Q139*H139</f>
        <v>0</v>
      </c>
      <c r="S139" s="151">
        <v>0</v>
      </c>
      <c r="T139" s="152">
        <f>S139*H139</f>
        <v>0</v>
      </c>
      <c r="U139" s="32"/>
      <c r="V139" s="32"/>
      <c r="W139" s="32"/>
      <c r="X139" s="32"/>
      <c r="Y139" s="32"/>
      <c r="Z139" s="32"/>
      <c r="AA139" s="32"/>
      <c r="AB139" s="32"/>
      <c r="AC139" s="32"/>
      <c r="AD139" s="32"/>
      <c r="AE139" s="32"/>
      <c r="AR139" s="153" t="s">
        <v>144</v>
      </c>
      <c r="AT139" s="153" t="s">
        <v>146</v>
      </c>
      <c r="AU139" s="153" t="s">
        <v>86</v>
      </c>
      <c r="AY139" s="17" t="s">
        <v>143</v>
      </c>
      <c r="BE139" s="154">
        <f>IF(N139="základní",J139,0)</f>
        <v>0</v>
      </c>
      <c r="BF139" s="154">
        <f>IF(N139="snížená",J139,0)</f>
        <v>0</v>
      </c>
      <c r="BG139" s="154">
        <f>IF(N139="zákl. přenesená",J139,0)</f>
        <v>0</v>
      </c>
      <c r="BH139" s="154">
        <f>IF(N139="sníž. přenesená",J139,0)</f>
        <v>0</v>
      </c>
      <c r="BI139" s="154">
        <f>IF(N139="nulová",J139,0)</f>
        <v>0</v>
      </c>
      <c r="BJ139" s="17" t="s">
        <v>84</v>
      </c>
      <c r="BK139" s="154">
        <f>ROUND(I139*H139,2)</f>
        <v>0</v>
      </c>
      <c r="BL139" s="17" t="s">
        <v>144</v>
      </c>
      <c r="BM139" s="153" t="s">
        <v>749</v>
      </c>
    </row>
    <row r="140" spans="1:65" s="13" customFormat="1">
      <c r="B140" s="155"/>
      <c r="D140" s="156" t="s">
        <v>151</v>
      </c>
      <c r="E140" s="157" t="s">
        <v>1</v>
      </c>
      <c r="F140" s="158" t="s">
        <v>750</v>
      </c>
      <c r="H140" s="159">
        <v>114.33799999999999</v>
      </c>
      <c r="I140" s="160"/>
      <c r="L140" s="155"/>
      <c r="M140" s="161"/>
      <c r="N140" s="162"/>
      <c r="O140" s="162"/>
      <c r="P140" s="162"/>
      <c r="Q140" s="162"/>
      <c r="R140" s="162"/>
      <c r="S140" s="162"/>
      <c r="T140" s="163"/>
      <c r="AT140" s="157" t="s">
        <v>151</v>
      </c>
      <c r="AU140" s="157" t="s">
        <v>86</v>
      </c>
      <c r="AV140" s="13" t="s">
        <v>86</v>
      </c>
      <c r="AW140" s="13" t="s">
        <v>32</v>
      </c>
      <c r="AX140" s="13" t="s">
        <v>84</v>
      </c>
      <c r="AY140" s="157" t="s">
        <v>143</v>
      </c>
    </row>
    <row r="141" spans="1:65" s="2" customFormat="1" ht="33" customHeight="1">
      <c r="A141" s="32"/>
      <c r="B141" s="140"/>
      <c r="C141" s="141" t="s">
        <v>177</v>
      </c>
      <c r="D141" s="141" t="s">
        <v>146</v>
      </c>
      <c r="E141" s="142" t="s">
        <v>219</v>
      </c>
      <c r="F141" s="143" t="s">
        <v>220</v>
      </c>
      <c r="G141" s="144" t="s">
        <v>167</v>
      </c>
      <c r="H141" s="145">
        <v>8.1669999999999998</v>
      </c>
      <c r="I141" s="146"/>
      <c r="J141" s="147">
        <f>ROUND(I141*H141,2)</f>
        <v>0</v>
      </c>
      <c r="K141" s="148"/>
      <c r="L141" s="33"/>
      <c r="M141" s="149" t="s">
        <v>1</v>
      </c>
      <c r="N141" s="150" t="s">
        <v>41</v>
      </c>
      <c r="O141" s="58"/>
      <c r="P141" s="151">
        <f>O141*H141</f>
        <v>0</v>
      </c>
      <c r="Q141" s="151">
        <v>0</v>
      </c>
      <c r="R141" s="151">
        <f>Q141*H141</f>
        <v>0</v>
      </c>
      <c r="S141" s="151">
        <v>0</v>
      </c>
      <c r="T141" s="152">
        <f>S141*H141</f>
        <v>0</v>
      </c>
      <c r="U141" s="32"/>
      <c r="V141" s="32"/>
      <c r="W141" s="32"/>
      <c r="X141" s="32"/>
      <c r="Y141" s="32"/>
      <c r="Z141" s="32"/>
      <c r="AA141" s="32"/>
      <c r="AB141" s="32"/>
      <c r="AC141" s="32"/>
      <c r="AD141" s="32"/>
      <c r="AE141" s="32"/>
      <c r="AR141" s="153" t="s">
        <v>144</v>
      </c>
      <c r="AT141" s="153" t="s">
        <v>146</v>
      </c>
      <c r="AU141" s="153" t="s">
        <v>86</v>
      </c>
      <c r="AY141" s="17" t="s">
        <v>143</v>
      </c>
      <c r="BE141" s="154">
        <f>IF(N141="základní",J141,0)</f>
        <v>0</v>
      </c>
      <c r="BF141" s="154">
        <f>IF(N141="snížená",J141,0)</f>
        <v>0</v>
      </c>
      <c r="BG141" s="154">
        <f>IF(N141="zákl. přenesená",J141,0)</f>
        <v>0</v>
      </c>
      <c r="BH141" s="154">
        <f>IF(N141="sníž. přenesená",J141,0)</f>
        <v>0</v>
      </c>
      <c r="BI141" s="154">
        <f>IF(N141="nulová",J141,0)</f>
        <v>0</v>
      </c>
      <c r="BJ141" s="17" t="s">
        <v>84</v>
      </c>
      <c r="BK141" s="154">
        <f>ROUND(I141*H141,2)</f>
        <v>0</v>
      </c>
      <c r="BL141" s="17" t="s">
        <v>144</v>
      </c>
      <c r="BM141" s="153" t="s">
        <v>751</v>
      </c>
    </row>
    <row r="142" spans="1:65" s="2" customFormat="1" ht="33" customHeight="1">
      <c r="A142" s="32"/>
      <c r="B142" s="140"/>
      <c r="C142" s="141" t="s">
        <v>182</v>
      </c>
      <c r="D142" s="141" t="s">
        <v>146</v>
      </c>
      <c r="E142" s="142" t="s">
        <v>227</v>
      </c>
      <c r="F142" s="143" t="s">
        <v>228</v>
      </c>
      <c r="G142" s="144" t="s">
        <v>167</v>
      </c>
      <c r="H142" s="145">
        <v>8.1669999999999998</v>
      </c>
      <c r="I142" s="146"/>
      <c r="J142" s="147">
        <f>ROUND(I142*H142,2)</f>
        <v>0</v>
      </c>
      <c r="K142" s="148"/>
      <c r="L142" s="33"/>
      <c r="M142" s="149" t="s">
        <v>1</v>
      </c>
      <c r="N142" s="150" t="s">
        <v>41</v>
      </c>
      <c r="O142" s="58"/>
      <c r="P142" s="151">
        <f>O142*H142</f>
        <v>0</v>
      </c>
      <c r="Q142" s="151">
        <v>0</v>
      </c>
      <c r="R142" s="151">
        <f>Q142*H142</f>
        <v>0</v>
      </c>
      <c r="S142" s="151">
        <v>0</v>
      </c>
      <c r="T142" s="152">
        <f>S142*H142</f>
        <v>0</v>
      </c>
      <c r="U142" s="32"/>
      <c r="V142" s="32"/>
      <c r="W142" s="32"/>
      <c r="X142" s="32"/>
      <c r="Y142" s="32"/>
      <c r="Z142" s="32"/>
      <c r="AA142" s="32"/>
      <c r="AB142" s="32"/>
      <c r="AC142" s="32"/>
      <c r="AD142" s="32"/>
      <c r="AE142" s="32"/>
      <c r="AR142" s="153" t="s">
        <v>144</v>
      </c>
      <c r="AT142" s="153" t="s">
        <v>146</v>
      </c>
      <c r="AU142" s="153" t="s">
        <v>86</v>
      </c>
      <c r="AY142" s="17" t="s">
        <v>143</v>
      </c>
      <c r="BE142" s="154">
        <f>IF(N142="základní",J142,0)</f>
        <v>0</v>
      </c>
      <c r="BF142" s="154">
        <f>IF(N142="snížená",J142,0)</f>
        <v>0</v>
      </c>
      <c r="BG142" s="154">
        <f>IF(N142="zákl. přenesená",J142,0)</f>
        <v>0</v>
      </c>
      <c r="BH142" s="154">
        <f>IF(N142="sníž. přenesená",J142,0)</f>
        <v>0</v>
      </c>
      <c r="BI142" s="154">
        <f>IF(N142="nulová",J142,0)</f>
        <v>0</v>
      </c>
      <c r="BJ142" s="17" t="s">
        <v>84</v>
      </c>
      <c r="BK142" s="154">
        <f>ROUND(I142*H142,2)</f>
        <v>0</v>
      </c>
      <c r="BL142" s="17" t="s">
        <v>144</v>
      </c>
      <c r="BM142" s="153" t="s">
        <v>752</v>
      </c>
    </row>
    <row r="143" spans="1:65" s="12" customFormat="1" ht="22.9" customHeight="1">
      <c r="B143" s="127"/>
      <c r="D143" s="128" t="s">
        <v>75</v>
      </c>
      <c r="E143" s="138" t="s">
        <v>235</v>
      </c>
      <c r="F143" s="138" t="s">
        <v>236</v>
      </c>
      <c r="I143" s="130"/>
      <c r="J143" s="139">
        <f>BK143</f>
        <v>0</v>
      </c>
      <c r="L143" s="127"/>
      <c r="M143" s="132"/>
      <c r="N143" s="133"/>
      <c r="O143" s="133"/>
      <c r="P143" s="134">
        <f>P144</f>
        <v>0</v>
      </c>
      <c r="Q143" s="133"/>
      <c r="R143" s="134">
        <f>R144</f>
        <v>0</v>
      </c>
      <c r="S143" s="133"/>
      <c r="T143" s="135">
        <f>T144</f>
        <v>0</v>
      </c>
      <c r="AR143" s="128" t="s">
        <v>84</v>
      </c>
      <c r="AT143" s="136" t="s">
        <v>75</v>
      </c>
      <c r="AU143" s="136" t="s">
        <v>84</v>
      </c>
      <c r="AY143" s="128" t="s">
        <v>143</v>
      </c>
      <c r="BK143" s="137">
        <f>BK144</f>
        <v>0</v>
      </c>
    </row>
    <row r="144" spans="1:65" s="2" customFormat="1" ht="24.25" customHeight="1">
      <c r="A144" s="32"/>
      <c r="B144" s="140"/>
      <c r="C144" s="141" t="s">
        <v>186</v>
      </c>
      <c r="D144" s="141" t="s">
        <v>146</v>
      </c>
      <c r="E144" s="142" t="s">
        <v>238</v>
      </c>
      <c r="F144" s="143" t="s">
        <v>239</v>
      </c>
      <c r="G144" s="144" t="s">
        <v>167</v>
      </c>
      <c r="H144" s="145">
        <v>5.3540000000000001</v>
      </c>
      <c r="I144" s="146"/>
      <c r="J144" s="147">
        <f>ROUND(I144*H144,2)</f>
        <v>0</v>
      </c>
      <c r="K144" s="148"/>
      <c r="L144" s="33"/>
      <c r="M144" s="149" t="s">
        <v>1</v>
      </c>
      <c r="N144" s="150" t="s">
        <v>41</v>
      </c>
      <c r="O144" s="58"/>
      <c r="P144" s="151">
        <f>O144*H144</f>
        <v>0</v>
      </c>
      <c r="Q144" s="151">
        <v>0</v>
      </c>
      <c r="R144" s="151">
        <f>Q144*H144</f>
        <v>0</v>
      </c>
      <c r="S144" s="151">
        <v>0</v>
      </c>
      <c r="T144" s="152">
        <f>S144*H144</f>
        <v>0</v>
      </c>
      <c r="U144" s="32"/>
      <c r="V144" s="32"/>
      <c r="W144" s="32"/>
      <c r="X144" s="32"/>
      <c r="Y144" s="32"/>
      <c r="Z144" s="32"/>
      <c r="AA144" s="32"/>
      <c r="AB144" s="32"/>
      <c r="AC144" s="32"/>
      <c r="AD144" s="32"/>
      <c r="AE144" s="32"/>
      <c r="AR144" s="153" t="s">
        <v>144</v>
      </c>
      <c r="AT144" s="153" t="s">
        <v>146</v>
      </c>
      <c r="AU144" s="153" t="s">
        <v>86</v>
      </c>
      <c r="AY144" s="17" t="s">
        <v>143</v>
      </c>
      <c r="BE144" s="154">
        <f>IF(N144="základní",J144,0)</f>
        <v>0</v>
      </c>
      <c r="BF144" s="154">
        <f>IF(N144="snížená",J144,0)</f>
        <v>0</v>
      </c>
      <c r="BG144" s="154">
        <f>IF(N144="zákl. přenesená",J144,0)</f>
        <v>0</v>
      </c>
      <c r="BH144" s="154">
        <f>IF(N144="sníž. přenesená",J144,0)</f>
        <v>0</v>
      </c>
      <c r="BI144" s="154">
        <f>IF(N144="nulová",J144,0)</f>
        <v>0</v>
      </c>
      <c r="BJ144" s="17" t="s">
        <v>84</v>
      </c>
      <c r="BK144" s="154">
        <f>ROUND(I144*H144,2)</f>
        <v>0</v>
      </c>
      <c r="BL144" s="17" t="s">
        <v>144</v>
      </c>
      <c r="BM144" s="153" t="s">
        <v>753</v>
      </c>
    </row>
    <row r="145" spans="1:65" s="12" customFormat="1" ht="25.9" customHeight="1">
      <c r="B145" s="127"/>
      <c r="D145" s="128" t="s">
        <v>75</v>
      </c>
      <c r="E145" s="129" t="s">
        <v>241</v>
      </c>
      <c r="F145" s="129" t="s">
        <v>242</v>
      </c>
      <c r="I145" s="130"/>
      <c r="J145" s="131">
        <f>BK145</f>
        <v>0</v>
      </c>
      <c r="L145" s="127"/>
      <c r="M145" s="132"/>
      <c r="N145" s="133"/>
      <c r="O145" s="133"/>
      <c r="P145" s="134">
        <f>P146</f>
        <v>0</v>
      </c>
      <c r="Q145" s="133"/>
      <c r="R145" s="134">
        <f>R146</f>
        <v>1.70818</v>
      </c>
      <c r="S145" s="133"/>
      <c r="T145" s="135">
        <f>T146</f>
        <v>4.1847000000000003</v>
      </c>
      <c r="AR145" s="128" t="s">
        <v>86</v>
      </c>
      <c r="AT145" s="136" t="s">
        <v>75</v>
      </c>
      <c r="AU145" s="136" t="s">
        <v>76</v>
      </c>
      <c r="AY145" s="128" t="s">
        <v>143</v>
      </c>
      <c r="BK145" s="137">
        <f>BK146</f>
        <v>0</v>
      </c>
    </row>
    <row r="146" spans="1:65" s="12" customFormat="1" ht="22.9" customHeight="1">
      <c r="B146" s="127"/>
      <c r="D146" s="128" t="s">
        <v>75</v>
      </c>
      <c r="E146" s="138" t="s">
        <v>754</v>
      </c>
      <c r="F146" s="138" t="s">
        <v>755</v>
      </c>
      <c r="I146" s="130"/>
      <c r="J146" s="139">
        <f>BK146</f>
        <v>0</v>
      </c>
      <c r="L146" s="127"/>
      <c r="M146" s="132"/>
      <c r="N146" s="133"/>
      <c r="O146" s="133"/>
      <c r="P146" s="134">
        <f>SUM(P147:P153)</f>
        <v>0</v>
      </c>
      <c r="Q146" s="133"/>
      <c r="R146" s="134">
        <f>SUM(R147:R153)</f>
        <v>1.70818</v>
      </c>
      <c r="S146" s="133"/>
      <c r="T146" s="135">
        <f>SUM(T147:T153)</f>
        <v>4.1847000000000003</v>
      </c>
      <c r="AR146" s="128" t="s">
        <v>86</v>
      </c>
      <c r="AT146" s="136" t="s">
        <v>75</v>
      </c>
      <c r="AU146" s="136" t="s">
        <v>84</v>
      </c>
      <c r="AY146" s="128" t="s">
        <v>143</v>
      </c>
      <c r="BK146" s="137">
        <f>SUM(BK147:BK153)</f>
        <v>0</v>
      </c>
    </row>
    <row r="147" spans="1:65" s="2" customFormat="1" ht="16.5" customHeight="1">
      <c r="A147" s="32"/>
      <c r="B147" s="140"/>
      <c r="C147" s="141" t="s">
        <v>170</v>
      </c>
      <c r="D147" s="141" t="s">
        <v>146</v>
      </c>
      <c r="E147" s="142" t="s">
        <v>756</v>
      </c>
      <c r="F147" s="143" t="s">
        <v>757</v>
      </c>
      <c r="G147" s="144" t="s">
        <v>158</v>
      </c>
      <c r="H147" s="145">
        <v>22.62</v>
      </c>
      <c r="I147" s="146"/>
      <c r="J147" s="147">
        <f>ROUND(I147*H147,2)</f>
        <v>0</v>
      </c>
      <c r="K147" s="148"/>
      <c r="L147" s="33"/>
      <c r="M147" s="149" t="s">
        <v>1</v>
      </c>
      <c r="N147" s="150" t="s">
        <v>41</v>
      </c>
      <c r="O147" s="58"/>
      <c r="P147" s="151">
        <f>O147*H147</f>
        <v>0</v>
      </c>
      <c r="Q147" s="151">
        <v>3.9E-2</v>
      </c>
      <c r="R147" s="151">
        <f>Q147*H147</f>
        <v>0.88218000000000008</v>
      </c>
      <c r="S147" s="151">
        <v>0</v>
      </c>
      <c r="T147" s="152">
        <f>S147*H147</f>
        <v>0</v>
      </c>
      <c r="U147" s="32"/>
      <c r="V147" s="32"/>
      <c r="W147" s="32"/>
      <c r="X147" s="32"/>
      <c r="Y147" s="32"/>
      <c r="Z147" s="32"/>
      <c r="AA147" s="32"/>
      <c r="AB147" s="32"/>
      <c r="AC147" s="32"/>
      <c r="AD147" s="32"/>
      <c r="AE147" s="32"/>
      <c r="AR147" s="153" t="s">
        <v>222</v>
      </c>
      <c r="AT147" s="153" t="s">
        <v>146</v>
      </c>
      <c r="AU147" s="153" t="s">
        <v>86</v>
      </c>
      <c r="AY147" s="17" t="s">
        <v>143</v>
      </c>
      <c r="BE147" s="154">
        <f>IF(N147="základní",J147,0)</f>
        <v>0</v>
      </c>
      <c r="BF147" s="154">
        <f>IF(N147="snížená",J147,0)</f>
        <v>0</v>
      </c>
      <c r="BG147" s="154">
        <f>IF(N147="zákl. přenesená",J147,0)</f>
        <v>0</v>
      </c>
      <c r="BH147" s="154">
        <f>IF(N147="sníž. přenesená",J147,0)</f>
        <v>0</v>
      </c>
      <c r="BI147" s="154">
        <f>IF(N147="nulová",J147,0)</f>
        <v>0</v>
      </c>
      <c r="BJ147" s="17" t="s">
        <v>84</v>
      </c>
      <c r="BK147" s="154">
        <f>ROUND(I147*H147,2)</f>
        <v>0</v>
      </c>
      <c r="BL147" s="17" t="s">
        <v>222</v>
      </c>
      <c r="BM147" s="153" t="s">
        <v>758</v>
      </c>
    </row>
    <row r="148" spans="1:65" s="2" customFormat="1" ht="24.25" customHeight="1">
      <c r="A148" s="32"/>
      <c r="B148" s="140"/>
      <c r="C148" s="179" t="s">
        <v>193</v>
      </c>
      <c r="D148" s="179" t="s">
        <v>272</v>
      </c>
      <c r="E148" s="180" t="s">
        <v>759</v>
      </c>
      <c r="F148" s="181" t="s">
        <v>760</v>
      </c>
      <c r="G148" s="182" t="s">
        <v>158</v>
      </c>
      <c r="H148" s="183">
        <v>14</v>
      </c>
      <c r="I148" s="184"/>
      <c r="J148" s="185">
        <f>ROUND(I148*H148,2)</f>
        <v>0</v>
      </c>
      <c r="K148" s="186"/>
      <c r="L148" s="187"/>
      <c r="M148" s="188" t="s">
        <v>1</v>
      </c>
      <c r="N148" s="189" t="s">
        <v>41</v>
      </c>
      <c r="O148" s="58"/>
      <c r="P148" s="151">
        <f>O148*H148</f>
        <v>0</v>
      </c>
      <c r="Q148" s="151">
        <v>5.8999999999999997E-2</v>
      </c>
      <c r="R148" s="151">
        <f>Q148*H148</f>
        <v>0.82599999999999996</v>
      </c>
      <c r="S148" s="151">
        <v>0</v>
      </c>
      <c r="T148" s="152">
        <f>S148*H148</f>
        <v>0</v>
      </c>
      <c r="U148" s="32"/>
      <c r="V148" s="32"/>
      <c r="W148" s="32"/>
      <c r="X148" s="32"/>
      <c r="Y148" s="32"/>
      <c r="Z148" s="32"/>
      <c r="AA148" s="32"/>
      <c r="AB148" s="32"/>
      <c r="AC148" s="32"/>
      <c r="AD148" s="32"/>
      <c r="AE148" s="32"/>
      <c r="AR148" s="153" t="s">
        <v>186</v>
      </c>
      <c r="AT148" s="153" t="s">
        <v>272</v>
      </c>
      <c r="AU148" s="153" t="s">
        <v>86</v>
      </c>
      <c r="AY148" s="17" t="s">
        <v>143</v>
      </c>
      <c r="BE148" s="154">
        <f>IF(N148="základní",J148,0)</f>
        <v>0</v>
      </c>
      <c r="BF148" s="154">
        <f>IF(N148="snížená",J148,0)</f>
        <v>0</v>
      </c>
      <c r="BG148" s="154">
        <f>IF(N148="zákl. přenesená",J148,0)</f>
        <v>0</v>
      </c>
      <c r="BH148" s="154">
        <f>IF(N148="sníž. přenesená",J148,0)</f>
        <v>0</v>
      </c>
      <c r="BI148" s="154">
        <f>IF(N148="nulová",J148,0)</f>
        <v>0</v>
      </c>
      <c r="BJ148" s="17" t="s">
        <v>84</v>
      </c>
      <c r="BK148" s="154">
        <f>ROUND(I148*H148,2)</f>
        <v>0</v>
      </c>
      <c r="BL148" s="17" t="s">
        <v>144</v>
      </c>
      <c r="BM148" s="153" t="s">
        <v>761</v>
      </c>
    </row>
    <row r="149" spans="1:65" s="13" customFormat="1">
      <c r="B149" s="155"/>
      <c r="D149" s="156" t="s">
        <v>151</v>
      </c>
      <c r="F149" s="158" t="s">
        <v>762</v>
      </c>
      <c r="H149" s="159">
        <v>14</v>
      </c>
      <c r="I149" s="160"/>
      <c r="L149" s="155"/>
      <c r="M149" s="161"/>
      <c r="N149" s="162"/>
      <c r="O149" s="162"/>
      <c r="P149" s="162"/>
      <c r="Q149" s="162"/>
      <c r="R149" s="162"/>
      <c r="S149" s="162"/>
      <c r="T149" s="163"/>
      <c r="AT149" s="157" t="s">
        <v>151</v>
      </c>
      <c r="AU149" s="157" t="s">
        <v>86</v>
      </c>
      <c r="AV149" s="13" t="s">
        <v>86</v>
      </c>
      <c r="AW149" s="13" t="s">
        <v>3</v>
      </c>
      <c r="AX149" s="13" t="s">
        <v>84</v>
      </c>
      <c r="AY149" s="157" t="s">
        <v>143</v>
      </c>
    </row>
    <row r="150" spans="1:65" s="2" customFormat="1" ht="24.25" customHeight="1">
      <c r="A150" s="32"/>
      <c r="B150" s="140"/>
      <c r="C150" s="141" t="s">
        <v>197</v>
      </c>
      <c r="D150" s="141" t="s">
        <v>146</v>
      </c>
      <c r="E150" s="142" t="s">
        <v>763</v>
      </c>
      <c r="F150" s="143" t="s">
        <v>764</v>
      </c>
      <c r="G150" s="144" t="s">
        <v>158</v>
      </c>
      <c r="H150" s="145">
        <v>22.62</v>
      </c>
      <c r="I150" s="146"/>
      <c r="J150" s="147">
        <f>ROUND(I150*H150,2)</f>
        <v>0</v>
      </c>
      <c r="K150" s="148"/>
      <c r="L150" s="33"/>
      <c r="M150" s="149" t="s">
        <v>1</v>
      </c>
      <c r="N150" s="150" t="s">
        <v>41</v>
      </c>
      <c r="O150" s="58"/>
      <c r="P150" s="151">
        <f>O150*H150</f>
        <v>0</v>
      </c>
      <c r="Q150" s="151">
        <v>0</v>
      </c>
      <c r="R150" s="151">
        <f>Q150*H150</f>
        <v>0</v>
      </c>
      <c r="S150" s="151">
        <v>0.185</v>
      </c>
      <c r="T150" s="152">
        <f>S150*H150</f>
        <v>4.1847000000000003</v>
      </c>
      <c r="U150" s="32"/>
      <c r="V150" s="32"/>
      <c r="W150" s="32"/>
      <c r="X150" s="32"/>
      <c r="Y150" s="32"/>
      <c r="Z150" s="32"/>
      <c r="AA150" s="32"/>
      <c r="AB150" s="32"/>
      <c r="AC150" s="32"/>
      <c r="AD150" s="32"/>
      <c r="AE150" s="32"/>
      <c r="AR150" s="153" t="s">
        <v>222</v>
      </c>
      <c r="AT150" s="153" t="s">
        <v>146</v>
      </c>
      <c r="AU150" s="153" t="s">
        <v>86</v>
      </c>
      <c r="AY150" s="17" t="s">
        <v>143</v>
      </c>
      <c r="BE150" s="154">
        <f>IF(N150="základní",J150,0)</f>
        <v>0</v>
      </c>
      <c r="BF150" s="154">
        <f>IF(N150="snížená",J150,0)</f>
        <v>0</v>
      </c>
      <c r="BG150" s="154">
        <f>IF(N150="zákl. přenesená",J150,0)</f>
        <v>0</v>
      </c>
      <c r="BH150" s="154">
        <f>IF(N150="sníž. přenesená",J150,0)</f>
        <v>0</v>
      </c>
      <c r="BI150" s="154">
        <f>IF(N150="nulová",J150,0)</f>
        <v>0</v>
      </c>
      <c r="BJ150" s="17" t="s">
        <v>84</v>
      </c>
      <c r="BK150" s="154">
        <f>ROUND(I150*H150,2)</f>
        <v>0</v>
      </c>
      <c r="BL150" s="17" t="s">
        <v>222</v>
      </c>
      <c r="BM150" s="153" t="s">
        <v>765</v>
      </c>
    </row>
    <row r="151" spans="1:65" s="2" customFormat="1" ht="21.75" customHeight="1">
      <c r="A151" s="32"/>
      <c r="B151" s="140"/>
      <c r="C151" s="141" t="s">
        <v>8</v>
      </c>
      <c r="D151" s="141" t="s">
        <v>146</v>
      </c>
      <c r="E151" s="142" t="s">
        <v>766</v>
      </c>
      <c r="F151" s="143" t="s">
        <v>767</v>
      </c>
      <c r="G151" s="144" t="s">
        <v>158</v>
      </c>
      <c r="H151" s="145">
        <v>22.62</v>
      </c>
      <c r="I151" s="146"/>
      <c r="J151" s="147">
        <f>ROUND(I151*H151,2)</f>
        <v>0</v>
      </c>
      <c r="K151" s="148"/>
      <c r="L151" s="33"/>
      <c r="M151" s="149" t="s">
        <v>1</v>
      </c>
      <c r="N151" s="150" t="s">
        <v>41</v>
      </c>
      <c r="O151" s="58"/>
      <c r="P151" s="151">
        <f>O151*H151</f>
        <v>0</v>
      </c>
      <c r="Q151" s="151">
        <v>0</v>
      </c>
      <c r="R151" s="151">
        <f>Q151*H151</f>
        <v>0</v>
      </c>
      <c r="S151" s="151">
        <v>0</v>
      </c>
      <c r="T151" s="152">
        <f>S151*H151</f>
        <v>0</v>
      </c>
      <c r="U151" s="32"/>
      <c r="V151" s="32"/>
      <c r="W151" s="32"/>
      <c r="X151" s="32"/>
      <c r="Y151" s="32"/>
      <c r="Z151" s="32"/>
      <c r="AA151" s="32"/>
      <c r="AB151" s="32"/>
      <c r="AC151" s="32"/>
      <c r="AD151" s="32"/>
      <c r="AE151" s="32"/>
      <c r="AR151" s="153" t="s">
        <v>222</v>
      </c>
      <c r="AT151" s="153" t="s">
        <v>146</v>
      </c>
      <c r="AU151" s="153" t="s">
        <v>86</v>
      </c>
      <c r="AY151" s="17" t="s">
        <v>143</v>
      </c>
      <c r="BE151" s="154">
        <f>IF(N151="základní",J151,0)</f>
        <v>0</v>
      </c>
      <c r="BF151" s="154">
        <f>IF(N151="snížená",J151,0)</f>
        <v>0</v>
      </c>
      <c r="BG151" s="154">
        <f>IF(N151="zákl. přenesená",J151,0)</f>
        <v>0</v>
      </c>
      <c r="BH151" s="154">
        <f>IF(N151="sníž. přenesená",J151,0)</f>
        <v>0</v>
      </c>
      <c r="BI151" s="154">
        <f>IF(N151="nulová",J151,0)</f>
        <v>0</v>
      </c>
      <c r="BJ151" s="17" t="s">
        <v>84</v>
      </c>
      <c r="BK151" s="154">
        <f>ROUND(I151*H151,2)</f>
        <v>0</v>
      </c>
      <c r="BL151" s="17" t="s">
        <v>222</v>
      </c>
      <c r="BM151" s="153" t="s">
        <v>768</v>
      </c>
    </row>
    <row r="152" spans="1:65" s="2" customFormat="1" ht="24.25" customHeight="1">
      <c r="A152" s="32"/>
      <c r="B152" s="140"/>
      <c r="C152" s="141" t="s">
        <v>209</v>
      </c>
      <c r="D152" s="141" t="s">
        <v>146</v>
      </c>
      <c r="E152" s="142" t="s">
        <v>769</v>
      </c>
      <c r="F152" s="143" t="s">
        <v>770</v>
      </c>
      <c r="G152" s="144" t="s">
        <v>158</v>
      </c>
      <c r="H152" s="145">
        <v>22.62</v>
      </c>
      <c r="I152" s="146"/>
      <c r="J152" s="147">
        <f>ROUND(I152*H152,2)</f>
        <v>0</v>
      </c>
      <c r="K152" s="148"/>
      <c r="L152" s="33"/>
      <c r="M152" s="149" t="s">
        <v>1</v>
      </c>
      <c r="N152" s="150" t="s">
        <v>41</v>
      </c>
      <c r="O152" s="58"/>
      <c r="P152" s="151">
        <f>O152*H152</f>
        <v>0</v>
      </c>
      <c r="Q152" s="151">
        <v>0</v>
      </c>
      <c r="R152" s="151">
        <f>Q152*H152</f>
        <v>0</v>
      </c>
      <c r="S152" s="151">
        <v>0</v>
      </c>
      <c r="T152" s="152">
        <f>S152*H152</f>
        <v>0</v>
      </c>
      <c r="U152" s="32"/>
      <c r="V152" s="32"/>
      <c r="W152" s="32"/>
      <c r="X152" s="32"/>
      <c r="Y152" s="32"/>
      <c r="Z152" s="32"/>
      <c r="AA152" s="32"/>
      <c r="AB152" s="32"/>
      <c r="AC152" s="32"/>
      <c r="AD152" s="32"/>
      <c r="AE152" s="32"/>
      <c r="AR152" s="153" t="s">
        <v>222</v>
      </c>
      <c r="AT152" s="153" t="s">
        <v>146</v>
      </c>
      <c r="AU152" s="153" t="s">
        <v>86</v>
      </c>
      <c r="AY152" s="17" t="s">
        <v>143</v>
      </c>
      <c r="BE152" s="154">
        <f>IF(N152="základní",J152,0)</f>
        <v>0</v>
      </c>
      <c r="BF152" s="154">
        <f>IF(N152="snížená",J152,0)</f>
        <v>0</v>
      </c>
      <c r="BG152" s="154">
        <f>IF(N152="zákl. přenesená",J152,0)</f>
        <v>0</v>
      </c>
      <c r="BH152" s="154">
        <f>IF(N152="sníž. přenesená",J152,0)</f>
        <v>0</v>
      </c>
      <c r="BI152" s="154">
        <f>IF(N152="nulová",J152,0)</f>
        <v>0</v>
      </c>
      <c r="BJ152" s="17" t="s">
        <v>84</v>
      </c>
      <c r="BK152" s="154">
        <f>ROUND(I152*H152,2)</f>
        <v>0</v>
      </c>
      <c r="BL152" s="17" t="s">
        <v>222</v>
      </c>
      <c r="BM152" s="153" t="s">
        <v>771</v>
      </c>
    </row>
    <row r="153" spans="1:65" s="2" customFormat="1" ht="24.25" customHeight="1">
      <c r="A153" s="32"/>
      <c r="B153" s="140"/>
      <c r="C153" s="141" t="s">
        <v>213</v>
      </c>
      <c r="D153" s="141" t="s">
        <v>146</v>
      </c>
      <c r="E153" s="142" t="s">
        <v>772</v>
      </c>
      <c r="F153" s="143" t="s">
        <v>773</v>
      </c>
      <c r="G153" s="144" t="s">
        <v>357</v>
      </c>
      <c r="H153" s="190"/>
      <c r="I153" s="146"/>
      <c r="J153" s="147">
        <f>ROUND(I153*H153,2)</f>
        <v>0</v>
      </c>
      <c r="K153" s="148"/>
      <c r="L153" s="33"/>
      <c r="M153" s="149" t="s">
        <v>1</v>
      </c>
      <c r="N153" s="150" t="s">
        <v>41</v>
      </c>
      <c r="O153" s="58"/>
      <c r="P153" s="151">
        <f>O153*H153</f>
        <v>0</v>
      </c>
      <c r="Q153" s="151">
        <v>0</v>
      </c>
      <c r="R153" s="151">
        <f>Q153*H153</f>
        <v>0</v>
      </c>
      <c r="S153" s="151">
        <v>0</v>
      </c>
      <c r="T153" s="152">
        <f>S153*H153</f>
        <v>0</v>
      </c>
      <c r="U153" s="32"/>
      <c r="V153" s="32"/>
      <c r="W153" s="32"/>
      <c r="X153" s="32"/>
      <c r="Y153" s="32"/>
      <c r="Z153" s="32"/>
      <c r="AA153" s="32"/>
      <c r="AB153" s="32"/>
      <c r="AC153" s="32"/>
      <c r="AD153" s="32"/>
      <c r="AE153" s="32"/>
      <c r="AR153" s="153" t="s">
        <v>222</v>
      </c>
      <c r="AT153" s="153" t="s">
        <v>146</v>
      </c>
      <c r="AU153" s="153" t="s">
        <v>86</v>
      </c>
      <c r="AY153" s="17" t="s">
        <v>143</v>
      </c>
      <c r="BE153" s="154">
        <f>IF(N153="základní",J153,0)</f>
        <v>0</v>
      </c>
      <c r="BF153" s="154">
        <f>IF(N153="snížená",J153,0)</f>
        <v>0</v>
      </c>
      <c r="BG153" s="154">
        <f>IF(N153="zákl. přenesená",J153,0)</f>
        <v>0</v>
      </c>
      <c r="BH153" s="154">
        <f>IF(N153="sníž. přenesená",J153,0)</f>
        <v>0</v>
      </c>
      <c r="BI153" s="154">
        <f>IF(N153="nulová",J153,0)</f>
        <v>0</v>
      </c>
      <c r="BJ153" s="17" t="s">
        <v>84</v>
      </c>
      <c r="BK153" s="154">
        <f>ROUND(I153*H153,2)</f>
        <v>0</v>
      </c>
      <c r="BL153" s="17" t="s">
        <v>222</v>
      </c>
      <c r="BM153" s="153" t="s">
        <v>774</v>
      </c>
    </row>
    <row r="154" spans="1:65" s="12" customFormat="1" ht="25.9" customHeight="1">
      <c r="B154" s="127"/>
      <c r="D154" s="128" t="s">
        <v>75</v>
      </c>
      <c r="E154" s="129" t="s">
        <v>472</v>
      </c>
      <c r="F154" s="129" t="s">
        <v>473</v>
      </c>
      <c r="I154" s="130"/>
      <c r="J154" s="131">
        <f>BK154</f>
        <v>0</v>
      </c>
      <c r="L154" s="127"/>
      <c r="M154" s="132"/>
      <c r="N154" s="133"/>
      <c r="O154" s="133"/>
      <c r="P154" s="134">
        <f>P155+P157+P159+P161</f>
        <v>0</v>
      </c>
      <c r="Q154" s="133"/>
      <c r="R154" s="134">
        <f>R155+R157+R159+R161</f>
        <v>0</v>
      </c>
      <c r="S154" s="133"/>
      <c r="T154" s="135">
        <f>T155+T157+T159+T161</f>
        <v>0</v>
      </c>
      <c r="AR154" s="128" t="s">
        <v>172</v>
      </c>
      <c r="AT154" s="136" t="s">
        <v>75</v>
      </c>
      <c r="AU154" s="136" t="s">
        <v>76</v>
      </c>
      <c r="AY154" s="128" t="s">
        <v>143</v>
      </c>
      <c r="BK154" s="137">
        <f>BK155+BK157+BK159+BK161</f>
        <v>0</v>
      </c>
    </row>
    <row r="155" spans="1:65" s="12" customFormat="1" ht="22.9" customHeight="1">
      <c r="B155" s="127"/>
      <c r="D155" s="128" t="s">
        <v>75</v>
      </c>
      <c r="E155" s="138" t="s">
        <v>474</v>
      </c>
      <c r="F155" s="138" t="s">
        <v>475</v>
      </c>
      <c r="I155" s="130"/>
      <c r="J155" s="139">
        <f>BK155</f>
        <v>0</v>
      </c>
      <c r="L155" s="127"/>
      <c r="M155" s="132"/>
      <c r="N155" s="133"/>
      <c r="O155" s="133"/>
      <c r="P155" s="134">
        <f>P156</f>
        <v>0</v>
      </c>
      <c r="Q155" s="133"/>
      <c r="R155" s="134">
        <f>R156</f>
        <v>0</v>
      </c>
      <c r="S155" s="133"/>
      <c r="T155" s="135">
        <f>T156</f>
        <v>0</v>
      </c>
      <c r="AR155" s="128" t="s">
        <v>172</v>
      </c>
      <c r="AT155" s="136" t="s">
        <v>75</v>
      </c>
      <c r="AU155" s="136" t="s">
        <v>84</v>
      </c>
      <c r="AY155" s="128" t="s">
        <v>143</v>
      </c>
      <c r="BK155" s="137">
        <f>BK156</f>
        <v>0</v>
      </c>
    </row>
    <row r="156" spans="1:65" s="2" customFormat="1" ht="16.5" customHeight="1">
      <c r="A156" s="32"/>
      <c r="B156" s="140"/>
      <c r="C156" s="141" t="s">
        <v>218</v>
      </c>
      <c r="D156" s="141" t="s">
        <v>146</v>
      </c>
      <c r="E156" s="142" t="s">
        <v>477</v>
      </c>
      <c r="F156" s="143" t="s">
        <v>475</v>
      </c>
      <c r="G156" s="144" t="s">
        <v>200</v>
      </c>
      <c r="H156" s="145">
        <v>1</v>
      </c>
      <c r="I156" s="146"/>
      <c r="J156" s="147">
        <f>ROUND(I156*H156,2)</f>
        <v>0</v>
      </c>
      <c r="K156" s="148"/>
      <c r="L156" s="33"/>
      <c r="M156" s="149" t="s">
        <v>1</v>
      </c>
      <c r="N156" s="150" t="s">
        <v>41</v>
      </c>
      <c r="O156" s="58"/>
      <c r="P156" s="151">
        <f>O156*H156</f>
        <v>0</v>
      </c>
      <c r="Q156" s="151">
        <v>0</v>
      </c>
      <c r="R156" s="151">
        <f>Q156*H156</f>
        <v>0</v>
      </c>
      <c r="S156" s="151">
        <v>0</v>
      </c>
      <c r="T156" s="152">
        <f>S156*H156</f>
        <v>0</v>
      </c>
      <c r="U156" s="32"/>
      <c r="V156" s="32"/>
      <c r="W156" s="32"/>
      <c r="X156" s="32"/>
      <c r="Y156" s="32"/>
      <c r="Z156" s="32"/>
      <c r="AA156" s="32"/>
      <c r="AB156" s="32"/>
      <c r="AC156" s="32"/>
      <c r="AD156" s="32"/>
      <c r="AE156" s="32"/>
      <c r="AR156" s="153" t="s">
        <v>478</v>
      </c>
      <c r="AT156" s="153" t="s">
        <v>146</v>
      </c>
      <c r="AU156" s="153" t="s">
        <v>86</v>
      </c>
      <c r="AY156" s="17" t="s">
        <v>143</v>
      </c>
      <c r="BE156" s="154">
        <f>IF(N156="základní",J156,0)</f>
        <v>0</v>
      </c>
      <c r="BF156" s="154">
        <f>IF(N156="snížená",J156,0)</f>
        <v>0</v>
      </c>
      <c r="BG156" s="154">
        <f>IF(N156="zákl. přenesená",J156,0)</f>
        <v>0</v>
      </c>
      <c r="BH156" s="154">
        <f>IF(N156="sníž. přenesená",J156,0)</f>
        <v>0</v>
      </c>
      <c r="BI156" s="154">
        <f>IF(N156="nulová",J156,0)</f>
        <v>0</v>
      </c>
      <c r="BJ156" s="17" t="s">
        <v>84</v>
      </c>
      <c r="BK156" s="154">
        <f>ROUND(I156*H156,2)</f>
        <v>0</v>
      </c>
      <c r="BL156" s="17" t="s">
        <v>478</v>
      </c>
      <c r="BM156" s="153" t="s">
        <v>775</v>
      </c>
    </row>
    <row r="157" spans="1:65" s="12" customFormat="1" ht="22.9" customHeight="1">
      <c r="B157" s="127"/>
      <c r="D157" s="128" t="s">
        <v>75</v>
      </c>
      <c r="E157" s="138" t="s">
        <v>480</v>
      </c>
      <c r="F157" s="138" t="s">
        <v>481</v>
      </c>
      <c r="I157" s="130"/>
      <c r="J157" s="139">
        <f>BK157</f>
        <v>0</v>
      </c>
      <c r="L157" s="127"/>
      <c r="M157" s="132"/>
      <c r="N157" s="133"/>
      <c r="O157" s="133"/>
      <c r="P157" s="134">
        <f>P158</f>
        <v>0</v>
      </c>
      <c r="Q157" s="133"/>
      <c r="R157" s="134">
        <f>R158</f>
        <v>0</v>
      </c>
      <c r="S157" s="133"/>
      <c r="T157" s="135">
        <f>T158</f>
        <v>0</v>
      </c>
      <c r="AR157" s="128" t="s">
        <v>172</v>
      </c>
      <c r="AT157" s="136" t="s">
        <v>75</v>
      </c>
      <c r="AU157" s="136" t="s">
        <v>84</v>
      </c>
      <c r="AY157" s="128" t="s">
        <v>143</v>
      </c>
      <c r="BK157" s="137">
        <f>BK158</f>
        <v>0</v>
      </c>
    </row>
    <row r="158" spans="1:65" s="2" customFormat="1" ht="16.5" customHeight="1">
      <c r="A158" s="32"/>
      <c r="B158" s="140"/>
      <c r="C158" s="141" t="s">
        <v>222</v>
      </c>
      <c r="D158" s="141" t="s">
        <v>146</v>
      </c>
      <c r="E158" s="142" t="s">
        <v>483</v>
      </c>
      <c r="F158" s="143" t="s">
        <v>484</v>
      </c>
      <c r="G158" s="144" t="s">
        <v>200</v>
      </c>
      <c r="H158" s="145">
        <v>1</v>
      </c>
      <c r="I158" s="146"/>
      <c r="J158" s="147">
        <f>ROUND(I158*H158,2)</f>
        <v>0</v>
      </c>
      <c r="K158" s="148"/>
      <c r="L158" s="33"/>
      <c r="M158" s="149" t="s">
        <v>1</v>
      </c>
      <c r="N158" s="150" t="s">
        <v>41</v>
      </c>
      <c r="O158" s="58"/>
      <c r="P158" s="151">
        <f>O158*H158</f>
        <v>0</v>
      </c>
      <c r="Q158" s="151">
        <v>0</v>
      </c>
      <c r="R158" s="151">
        <f>Q158*H158</f>
        <v>0</v>
      </c>
      <c r="S158" s="151">
        <v>0</v>
      </c>
      <c r="T158" s="152">
        <f>S158*H158</f>
        <v>0</v>
      </c>
      <c r="U158" s="32"/>
      <c r="V158" s="32"/>
      <c r="W158" s="32"/>
      <c r="X158" s="32"/>
      <c r="Y158" s="32"/>
      <c r="Z158" s="32"/>
      <c r="AA158" s="32"/>
      <c r="AB158" s="32"/>
      <c r="AC158" s="32"/>
      <c r="AD158" s="32"/>
      <c r="AE158" s="32"/>
      <c r="AR158" s="153" t="s">
        <v>478</v>
      </c>
      <c r="AT158" s="153" t="s">
        <v>146</v>
      </c>
      <c r="AU158" s="153" t="s">
        <v>86</v>
      </c>
      <c r="AY158" s="17" t="s">
        <v>143</v>
      </c>
      <c r="BE158" s="154">
        <f>IF(N158="základní",J158,0)</f>
        <v>0</v>
      </c>
      <c r="BF158" s="154">
        <f>IF(N158="snížená",J158,0)</f>
        <v>0</v>
      </c>
      <c r="BG158" s="154">
        <f>IF(N158="zákl. přenesená",J158,0)</f>
        <v>0</v>
      </c>
      <c r="BH158" s="154">
        <f>IF(N158="sníž. přenesená",J158,0)</f>
        <v>0</v>
      </c>
      <c r="BI158" s="154">
        <f>IF(N158="nulová",J158,0)</f>
        <v>0</v>
      </c>
      <c r="BJ158" s="17" t="s">
        <v>84</v>
      </c>
      <c r="BK158" s="154">
        <f>ROUND(I158*H158,2)</f>
        <v>0</v>
      </c>
      <c r="BL158" s="17" t="s">
        <v>478</v>
      </c>
      <c r="BM158" s="153" t="s">
        <v>776</v>
      </c>
    </row>
    <row r="159" spans="1:65" s="12" customFormat="1" ht="22.9" customHeight="1">
      <c r="B159" s="127"/>
      <c r="D159" s="128" t="s">
        <v>75</v>
      </c>
      <c r="E159" s="138" t="s">
        <v>486</v>
      </c>
      <c r="F159" s="138" t="s">
        <v>487</v>
      </c>
      <c r="I159" s="130"/>
      <c r="J159" s="139">
        <f>BK159</f>
        <v>0</v>
      </c>
      <c r="L159" s="127"/>
      <c r="M159" s="132"/>
      <c r="N159" s="133"/>
      <c r="O159" s="133"/>
      <c r="P159" s="134">
        <f>P160</f>
        <v>0</v>
      </c>
      <c r="Q159" s="133"/>
      <c r="R159" s="134">
        <f>R160</f>
        <v>0</v>
      </c>
      <c r="S159" s="133"/>
      <c r="T159" s="135">
        <f>T160</f>
        <v>0</v>
      </c>
      <c r="AR159" s="128" t="s">
        <v>172</v>
      </c>
      <c r="AT159" s="136" t="s">
        <v>75</v>
      </c>
      <c r="AU159" s="136" t="s">
        <v>84</v>
      </c>
      <c r="AY159" s="128" t="s">
        <v>143</v>
      </c>
      <c r="BK159" s="137">
        <f>BK160</f>
        <v>0</v>
      </c>
    </row>
    <row r="160" spans="1:65" s="2" customFormat="1" ht="16.5" customHeight="1">
      <c r="A160" s="32"/>
      <c r="B160" s="140"/>
      <c r="C160" s="141" t="s">
        <v>226</v>
      </c>
      <c r="D160" s="141" t="s">
        <v>146</v>
      </c>
      <c r="E160" s="142" t="s">
        <v>489</v>
      </c>
      <c r="F160" s="143" t="s">
        <v>487</v>
      </c>
      <c r="G160" s="144" t="s">
        <v>200</v>
      </c>
      <c r="H160" s="145">
        <v>1</v>
      </c>
      <c r="I160" s="146"/>
      <c r="J160" s="147">
        <f>ROUND(I160*H160,2)</f>
        <v>0</v>
      </c>
      <c r="K160" s="148"/>
      <c r="L160" s="33"/>
      <c r="M160" s="149" t="s">
        <v>1</v>
      </c>
      <c r="N160" s="150" t="s">
        <v>41</v>
      </c>
      <c r="O160" s="58"/>
      <c r="P160" s="151">
        <f>O160*H160</f>
        <v>0</v>
      </c>
      <c r="Q160" s="151">
        <v>0</v>
      </c>
      <c r="R160" s="151">
        <f>Q160*H160</f>
        <v>0</v>
      </c>
      <c r="S160" s="151">
        <v>0</v>
      </c>
      <c r="T160" s="152">
        <f>S160*H160</f>
        <v>0</v>
      </c>
      <c r="U160" s="32"/>
      <c r="V160" s="32"/>
      <c r="W160" s="32"/>
      <c r="X160" s="32"/>
      <c r="Y160" s="32"/>
      <c r="Z160" s="32"/>
      <c r="AA160" s="32"/>
      <c r="AB160" s="32"/>
      <c r="AC160" s="32"/>
      <c r="AD160" s="32"/>
      <c r="AE160" s="32"/>
      <c r="AR160" s="153" t="s">
        <v>478</v>
      </c>
      <c r="AT160" s="153" t="s">
        <v>146</v>
      </c>
      <c r="AU160" s="153" t="s">
        <v>86</v>
      </c>
      <c r="AY160" s="17" t="s">
        <v>143</v>
      </c>
      <c r="BE160" s="154">
        <f>IF(N160="základní",J160,0)</f>
        <v>0</v>
      </c>
      <c r="BF160" s="154">
        <f>IF(N160="snížená",J160,0)</f>
        <v>0</v>
      </c>
      <c r="BG160" s="154">
        <f>IF(N160="zákl. přenesená",J160,0)</f>
        <v>0</v>
      </c>
      <c r="BH160" s="154">
        <f>IF(N160="sníž. přenesená",J160,0)</f>
        <v>0</v>
      </c>
      <c r="BI160" s="154">
        <f>IF(N160="nulová",J160,0)</f>
        <v>0</v>
      </c>
      <c r="BJ160" s="17" t="s">
        <v>84</v>
      </c>
      <c r="BK160" s="154">
        <f>ROUND(I160*H160,2)</f>
        <v>0</v>
      </c>
      <c r="BL160" s="17" t="s">
        <v>478</v>
      </c>
      <c r="BM160" s="153" t="s">
        <v>777</v>
      </c>
    </row>
    <row r="161" spans="1:65" s="12" customFormat="1" ht="22.9" customHeight="1">
      <c r="B161" s="127"/>
      <c r="D161" s="128" t="s">
        <v>75</v>
      </c>
      <c r="E161" s="138" t="s">
        <v>491</v>
      </c>
      <c r="F161" s="138" t="s">
        <v>492</v>
      </c>
      <c r="I161" s="130"/>
      <c r="J161" s="139">
        <f>BK161</f>
        <v>0</v>
      </c>
      <c r="L161" s="127"/>
      <c r="M161" s="132"/>
      <c r="N161" s="133"/>
      <c r="O161" s="133"/>
      <c r="P161" s="134">
        <f>P162</f>
        <v>0</v>
      </c>
      <c r="Q161" s="133"/>
      <c r="R161" s="134">
        <f>R162</f>
        <v>0</v>
      </c>
      <c r="S161" s="133"/>
      <c r="T161" s="135">
        <f>T162</f>
        <v>0</v>
      </c>
      <c r="AR161" s="128" t="s">
        <v>172</v>
      </c>
      <c r="AT161" s="136" t="s">
        <v>75</v>
      </c>
      <c r="AU161" s="136" t="s">
        <v>84</v>
      </c>
      <c r="AY161" s="128" t="s">
        <v>143</v>
      </c>
      <c r="BK161" s="137">
        <f>BK162</f>
        <v>0</v>
      </c>
    </row>
    <row r="162" spans="1:65" s="2" customFormat="1" ht="16.5" customHeight="1">
      <c r="A162" s="32"/>
      <c r="B162" s="140"/>
      <c r="C162" s="141" t="s">
        <v>231</v>
      </c>
      <c r="D162" s="141" t="s">
        <v>146</v>
      </c>
      <c r="E162" s="142" t="s">
        <v>494</v>
      </c>
      <c r="F162" s="143" t="s">
        <v>734</v>
      </c>
      <c r="G162" s="144" t="s">
        <v>200</v>
      </c>
      <c r="H162" s="145">
        <v>1</v>
      </c>
      <c r="I162" s="146"/>
      <c r="J162" s="147">
        <f>ROUND(I162*H162,2)</f>
        <v>0</v>
      </c>
      <c r="K162" s="148"/>
      <c r="L162" s="33"/>
      <c r="M162" s="191" t="s">
        <v>1</v>
      </c>
      <c r="N162" s="192" t="s">
        <v>41</v>
      </c>
      <c r="O162" s="193"/>
      <c r="P162" s="194">
        <f>O162*H162</f>
        <v>0</v>
      </c>
      <c r="Q162" s="194">
        <v>0</v>
      </c>
      <c r="R162" s="194">
        <f>Q162*H162</f>
        <v>0</v>
      </c>
      <c r="S162" s="194">
        <v>0</v>
      </c>
      <c r="T162" s="195">
        <f>S162*H162</f>
        <v>0</v>
      </c>
      <c r="U162" s="32"/>
      <c r="V162" s="32"/>
      <c r="W162" s="32"/>
      <c r="X162" s="32"/>
      <c r="Y162" s="32"/>
      <c r="Z162" s="32"/>
      <c r="AA162" s="32"/>
      <c r="AB162" s="32"/>
      <c r="AC162" s="32"/>
      <c r="AD162" s="32"/>
      <c r="AE162" s="32"/>
      <c r="AR162" s="153" t="s">
        <v>478</v>
      </c>
      <c r="AT162" s="153" t="s">
        <v>146</v>
      </c>
      <c r="AU162" s="153" t="s">
        <v>86</v>
      </c>
      <c r="AY162" s="17" t="s">
        <v>143</v>
      </c>
      <c r="BE162" s="154">
        <f>IF(N162="základní",J162,0)</f>
        <v>0</v>
      </c>
      <c r="BF162" s="154">
        <f>IF(N162="snížená",J162,0)</f>
        <v>0</v>
      </c>
      <c r="BG162" s="154">
        <f>IF(N162="zákl. přenesená",J162,0)</f>
        <v>0</v>
      </c>
      <c r="BH162" s="154">
        <f>IF(N162="sníž. přenesená",J162,0)</f>
        <v>0</v>
      </c>
      <c r="BI162" s="154">
        <f>IF(N162="nulová",J162,0)</f>
        <v>0</v>
      </c>
      <c r="BJ162" s="17" t="s">
        <v>84</v>
      </c>
      <c r="BK162" s="154">
        <f>ROUND(I162*H162,2)</f>
        <v>0</v>
      </c>
      <c r="BL162" s="17" t="s">
        <v>478</v>
      </c>
      <c r="BM162" s="153" t="s">
        <v>778</v>
      </c>
    </row>
    <row r="163" spans="1:65" s="2" customFormat="1" ht="7" customHeight="1">
      <c r="A163" s="32"/>
      <c r="B163" s="47"/>
      <c r="C163" s="48"/>
      <c r="D163" s="48"/>
      <c r="E163" s="48"/>
      <c r="F163" s="48"/>
      <c r="G163" s="48"/>
      <c r="H163" s="48"/>
      <c r="I163" s="48"/>
      <c r="J163" s="48"/>
      <c r="K163" s="48"/>
      <c r="L163" s="33"/>
      <c r="M163" s="32"/>
      <c r="O163" s="32"/>
      <c r="P163" s="32"/>
      <c r="Q163" s="32"/>
      <c r="R163" s="32"/>
      <c r="S163" s="32"/>
      <c r="T163" s="32"/>
      <c r="U163" s="32"/>
      <c r="V163" s="32"/>
      <c r="W163" s="32"/>
      <c r="X163" s="32"/>
      <c r="Y163" s="32"/>
      <c r="Z163" s="32"/>
      <c r="AA163" s="32"/>
      <c r="AB163" s="32"/>
      <c r="AC163" s="32"/>
      <c r="AD163" s="32"/>
      <c r="AE163" s="32"/>
    </row>
  </sheetData>
  <autoFilter ref="C127:K162"/>
  <mergeCells count="9">
    <mergeCell ref="E87:H87"/>
    <mergeCell ref="E118:H118"/>
    <mergeCell ref="E120:H120"/>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showGridLines="0" showRuler="0" showWhiteSpace="0" topLeftCell="B1" zoomScale="110" zoomScaleNormal="110" zoomScaleSheetLayoutView="96" zoomScalePageLayoutView="90" workbookViewId="0">
      <selection activeCell="G4" sqref="G4"/>
    </sheetView>
  </sheetViews>
  <sheetFormatPr defaultRowHeight="14.5"/>
  <cols>
    <col min="1" max="1" width="16.33203125" style="216" customWidth="1"/>
    <col min="2" max="2" width="55.21875" style="216" customWidth="1"/>
    <col min="3" max="3" width="5.77734375" style="216" customWidth="1"/>
    <col min="4" max="4" width="17.44140625" style="216" customWidth="1"/>
    <col min="5" max="6" width="10.5546875" style="216" customWidth="1"/>
    <col min="7" max="7" width="68.109375" style="216" customWidth="1"/>
    <col min="8" max="8" width="1.6640625" style="216" customWidth="1"/>
    <col min="9" max="9" width="5.77734375" style="216" customWidth="1"/>
    <col min="10" max="10" width="8.33203125" style="216" customWidth="1"/>
    <col min="11" max="11" width="10.44140625" style="216" customWidth="1"/>
    <col min="12" max="12" width="8.88671875" style="216"/>
    <col min="13" max="13" width="15.109375" style="216" bestFit="1" customWidth="1"/>
    <col min="14" max="255" width="8.88671875" style="216"/>
    <col min="256" max="256" width="16.33203125" style="216" customWidth="1"/>
    <col min="257" max="257" width="41.44140625" style="216" customWidth="1"/>
    <col min="258" max="258" width="5.77734375" style="216" customWidth="1"/>
    <col min="259" max="259" width="7.109375" style="216" customWidth="1"/>
    <col min="260" max="260" width="6.109375" style="216" customWidth="1"/>
    <col min="261" max="261" width="11.6640625" style="216" customWidth="1"/>
    <col min="262" max="262" width="16" style="216" customWidth="1"/>
    <col min="263" max="263" width="65.6640625" style="216" customWidth="1"/>
    <col min="264" max="264" width="1.6640625" style="216" customWidth="1"/>
    <col min="265" max="265" width="5.77734375" style="216" customWidth="1"/>
    <col min="266" max="266" width="9.6640625" style="216" customWidth="1"/>
    <col min="267" max="267" width="15.44140625" style="216" customWidth="1"/>
    <col min="268" max="268" width="8.88671875" style="216"/>
    <col min="269" max="269" width="15.109375" style="216" bestFit="1" customWidth="1"/>
    <col min="270" max="511" width="8.88671875" style="216"/>
    <col min="512" max="512" width="16.33203125" style="216" customWidth="1"/>
    <col min="513" max="513" width="41.44140625" style="216" customWidth="1"/>
    <col min="514" max="514" width="5.77734375" style="216" customWidth="1"/>
    <col min="515" max="515" width="7.109375" style="216" customWidth="1"/>
    <col min="516" max="516" width="6.109375" style="216" customWidth="1"/>
    <col min="517" max="517" width="11.6640625" style="216" customWidth="1"/>
    <col min="518" max="518" width="16" style="216" customWidth="1"/>
    <col min="519" max="519" width="65.6640625" style="216" customWidth="1"/>
    <col min="520" max="520" width="1.6640625" style="216" customWidth="1"/>
    <col min="521" max="521" width="5.77734375" style="216" customWidth="1"/>
    <col min="522" max="522" width="9.6640625" style="216" customWidth="1"/>
    <col min="523" max="523" width="15.44140625" style="216" customWidth="1"/>
    <col min="524" max="524" width="8.88671875" style="216"/>
    <col min="525" max="525" width="15.109375" style="216" bestFit="1" customWidth="1"/>
    <col min="526" max="767" width="8.88671875" style="216"/>
    <col min="768" max="768" width="16.33203125" style="216" customWidth="1"/>
    <col min="769" max="769" width="41.44140625" style="216" customWidth="1"/>
    <col min="770" max="770" width="5.77734375" style="216" customWidth="1"/>
    <col min="771" max="771" width="7.109375" style="216" customWidth="1"/>
    <col min="772" max="772" width="6.109375" style="216" customWidth="1"/>
    <col min="773" max="773" width="11.6640625" style="216" customWidth="1"/>
    <col min="774" max="774" width="16" style="216" customWidth="1"/>
    <col min="775" max="775" width="65.6640625" style="216" customWidth="1"/>
    <col min="776" max="776" width="1.6640625" style="216" customWidth="1"/>
    <col min="777" max="777" width="5.77734375" style="216" customWidth="1"/>
    <col min="778" max="778" width="9.6640625" style="216" customWidth="1"/>
    <col min="779" max="779" width="15.44140625" style="216" customWidth="1"/>
    <col min="780" max="780" width="8.88671875" style="216"/>
    <col min="781" max="781" width="15.109375" style="216" bestFit="1" customWidth="1"/>
    <col min="782" max="1023" width="8.88671875" style="216"/>
    <col min="1024" max="1024" width="16.33203125" style="216" customWidth="1"/>
    <col min="1025" max="1025" width="41.44140625" style="216" customWidth="1"/>
    <col min="1026" max="1026" width="5.77734375" style="216" customWidth="1"/>
    <col min="1027" max="1027" width="7.109375" style="216" customWidth="1"/>
    <col min="1028" max="1028" width="6.109375" style="216" customWidth="1"/>
    <col min="1029" max="1029" width="11.6640625" style="216" customWidth="1"/>
    <col min="1030" max="1030" width="16" style="216" customWidth="1"/>
    <col min="1031" max="1031" width="65.6640625" style="216" customWidth="1"/>
    <col min="1032" max="1032" width="1.6640625" style="216" customWidth="1"/>
    <col min="1033" max="1033" width="5.77734375" style="216" customWidth="1"/>
    <col min="1034" max="1034" width="9.6640625" style="216" customWidth="1"/>
    <col min="1035" max="1035" width="15.44140625" style="216" customWidth="1"/>
    <col min="1036" max="1036" width="8.88671875" style="216"/>
    <col min="1037" max="1037" width="15.109375" style="216" bestFit="1" customWidth="1"/>
    <col min="1038" max="1279" width="8.88671875" style="216"/>
    <col min="1280" max="1280" width="16.33203125" style="216" customWidth="1"/>
    <col min="1281" max="1281" width="41.44140625" style="216" customWidth="1"/>
    <col min="1282" max="1282" width="5.77734375" style="216" customWidth="1"/>
    <col min="1283" max="1283" width="7.109375" style="216" customWidth="1"/>
    <col min="1284" max="1284" width="6.109375" style="216" customWidth="1"/>
    <col min="1285" max="1285" width="11.6640625" style="216" customWidth="1"/>
    <col min="1286" max="1286" width="16" style="216" customWidth="1"/>
    <col min="1287" max="1287" width="65.6640625" style="216" customWidth="1"/>
    <col min="1288" max="1288" width="1.6640625" style="216" customWidth="1"/>
    <col min="1289" max="1289" width="5.77734375" style="216" customWidth="1"/>
    <col min="1290" max="1290" width="9.6640625" style="216" customWidth="1"/>
    <col min="1291" max="1291" width="15.44140625" style="216" customWidth="1"/>
    <col min="1292" max="1292" width="8.88671875" style="216"/>
    <col min="1293" max="1293" width="15.109375" style="216" bestFit="1" customWidth="1"/>
    <col min="1294" max="1535" width="8.88671875" style="216"/>
    <col min="1536" max="1536" width="16.33203125" style="216" customWidth="1"/>
    <col min="1537" max="1537" width="41.44140625" style="216" customWidth="1"/>
    <col min="1538" max="1538" width="5.77734375" style="216" customWidth="1"/>
    <col min="1539" max="1539" width="7.109375" style="216" customWidth="1"/>
    <col min="1540" max="1540" width="6.109375" style="216" customWidth="1"/>
    <col min="1541" max="1541" width="11.6640625" style="216" customWidth="1"/>
    <col min="1542" max="1542" width="16" style="216" customWidth="1"/>
    <col min="1543" max="1543" width="65.6640625" style="216" customWidth="1"/>
    <col min="1544" max="1544" width="1.6640625" style="216" customWidth="1"/>
    <col min="1545" max="1545" width="5.77734375" style="216" customWidth="1"/>
    <col min="1546" max="1546" width="9.6640625" style="216" customWidth="1"/>
    <col min="1547" max="1547" width="15.44140625" style="216" customWidth="1"/>
    <col min="1548" max="1548" width="8.88671875" style="216"/>
    <col min="1549" max="1549" width="15.109375" style="216" bestFit="1" customWidth="1"/>
    <col min="1550" max="1791" width="8.88671875" style="216"/>
    <col min="1792" max="1792" width="16.33203125" style="216" customWidth="1"/>
    <col min="1793" max="1793" width="41.44140625" style="216" customWidth="1"/>
    <col min="1794" max="1794" width="5.77734375" style="216" customWidth="1"/>
    <col min="1795" max="1795" width="7.109375" style="216" customWidth="1"/>
    <col min="1796" max="1796" width="6.109375" style="216" customWidth="1"/>
    <col min="1797" max="1797" width="11.6640625" style="216" customWidth="1"/>
    <col min="1798" max="1798" width="16" style="216" customWidth="1"/>
    <col min="1799" max="1799" width="65.6640625" style="216" customWidth="1"/>
    <col min="1800" max="1800" width="1.6640625" style="216" customWidth="1"/>
    <col min="1801" max="1801" width="5.77734375" style="216" customWidth="1"/>
    <col min="1802" max="1802" width="9.6640625" style="216" customWidth="1"/>
    <col min="1803" max="1803" width="15.44140625" style="216" customWidth="1"/>
    <col min="1804" max="1804" width="8.88671875" style="216"/>
    <col min="1805" max="1805" width="15.109375" style="216" bestFit="1" customWidth="1"/>
    <col min="1806" max="2047" width="8.88671875" style="216"/>
    <col min="2048" max="2048" width="16.33203125" style="216" customWidth="1"/>
    <col min="2049" max="2049" width="41.44140625" style="216" customWidth="1"/>
    <col min="2050" max="2050" width="5.77734375" style="216" customWidth="1"/>
    <col min="2051" max="2051" width="7.109375" style="216" customWidth="1"/>
    <col min="2052" max="2052" width="6.109375" style="216" customWidth="1"/>
    <col min="2053" max="2053" width="11.6640625" style="216" customWidth="1"/>
    <col min="2054" max="2054" width="16" style="216" customWidth="1"/>
    <col min="2055" max="2055" width="65.6640625" style="216" customWidth="1"/>
    <col min="2056" max="2056" width="1.6640625" style="216" customWidth="1"/>
    <col min="2057" max="2057" width="5.77734375" style="216" customWidth="1"/>
    <col min="2058" max="2058" width="9.6640625" style="216" customWidth="1"/>
    <col min="2059" max="2059" width="15.44140625" style="216" customWidth="1"/>
    <col min="2060" max="2060" width="8.88671875" style="216"/>
    <col min="2061" max="2061" width="15.109375" style="216" bestFit="1" customWidth="1"/>
    <col min="2062" max="2303" width="8.88671875" style="216"/>
    <col min="2304" max="2304" width="16.33203125" style="216" customWidth="1"/>
    <col min="2305" max="2305" width="41.44140625" style="216" customWidth="1"/>
    <col min="2306" max="2306" width="5.77734375" style="216" customWidth="1"/>
    <col min="2307" max="2307" width="7.109375" style="216" customWidth="1"/>
    <col min="2308" max="2308" width="6.109375" style="216" customWidth="1"/>
    <col min="2309" max="2309" width="11.6640625" style="216" customWidth="1"/>
    <col min="2310" max="2310" width="16" style="216" customWidth="1"/>
    <col min="2311" max="2311" width="65.6640625" style="216" customWidth="1"/>
    <col min="2312" max="2312" width="1.6640625" style="216" customWidth="1"/>
    <col min="2313" max="2313" width="5.77734375" style="216" customWidth="1"/>
    <col min="2314" max="2314" width="9.6640625" style="216" customWidth="1"/>
    <col min="2315" max="2315" width="15.44140625" style="216" customWidth="1"/>
    <col min="2316" max="2316" width="8.88671875" style="216"/>
    <col min="2317" max="2317" width="15.109375" style="216" bestFit="1" customWidth="1"/>
    <col min="2318" max="2559" width="8.88671875" style="216"/>
    <col min="2560" max="2560" width="16.33203125" style="216" customWidth="1"/>
    <col min="2561" max="2561" width="41.44140625" style="216" customWidth="1"/>
    <col min="2562" max="2562" width="5.77734375" style="216" customWidth="1"/>
    <col min="2563" max="2563" width="7.109375" style="216" customWidth="1"/>
    <col min="2564" max="2564" width="6.109375" style="216" customWidth="1"/>
    <col min="2565" max="2565" width="11.6640625" style="216" customWidth="1"/>
    <col min="2566" max="2566" width="16" style="216" customWidth="1"/>
    <col min="2567" max="2567" width="65.6640625" style="216" customWidth="1"/>
    <col min="2568" max="2568" width="1.6640625" style="216" customWidth="1"/>
    <col min="2569" max="2569" width="5.77734375" style="216" customWidth="1"/>
    <col min="2570" max="2570" width="9.6640625" style="216" customWidth="1"/>
    <col min="2571" max="2571" width="15.44140625" style="216" customWidth="1"/>
    <col min="2572" max="2572" width="8.88671875" style="216"/>
    <col min="2573" max="2573" width="15.109375" style="216" bestFit="1" customWidth="1"/>
    <col min="2574" max="2815" width="8.88671875" style="216"/>
    <col min="2816" max="2816" width="16.33203125" style="216" customWidth="1"/>
    <col min="2817" max="2817" width="41.44140625" style="216" customWidth="1"/>
    <col min="2818" max="2818" width="5.77734375" style="216" customWidth="1"/>
    <col min="2819" max="2819" width="7.109375" style="216" customWidth="1"/>
    <col min="2820" max="2820" width="6.109375" style="216" customWidth="1"/>
    <col min="2821" max="2821" width="11.6640625" style="216" customWidth="1"/>
    <col min="2822" max="2822" width="16" style="216" customWidth="1"/>
    <col min="2823" max="2823" width="65.6640625" style="216" customWidth="1"/>
    <col min="2824" max="2824" width="1.6640625" style="216" customWidth="1"/>
    <col min="2825" max="2825" width="5.77734375" style="216" customWidth="1"/>
    <col min="2826" max="2826" width="9.6640625" style="216" customWidth="1"/>
    <col min="2827" max="2827" width="15.44140625" style="216" customWidth="1"/>
    <col min="2828" max="2828" width="8.88671875" style="216"/>
    <col min="2829" max="2829" width="15.109375" style="216" bestFit="1" customWidth="1"/>
    <col min="2830" max="3071" width="8.88671875" style="216"/>
    <col min="3072" max="3072" width="16.33203125" style="216" customWidth="1"/>
    <col min="3073" max="3073" width="41.44140625" style="216" customWidth="1"/>
    <col min="3074" max="3074" width="5.77734375" style="216" customWidth="1"/>
    <col min="3075" max="3075" width="7.109375" style="216" customWidth="1"/>
    <col min="3076" max="3076" width="6.109375" style="216" customWidth="1"/>
    <col min="3077" max="3077" width="11.6640625" style="216" customWidth="1"/>
    <col min="3078" max="3078" width="16" style="216" customWidth="1"/>
    <col min="3079" max="3079" width="65.6640625" style="216" customWidth="1"/>
    <col min="3080" max="3080" width="1.6640625" style="216" customWidth="1"/>
    <col min="3081" max="3081" width="5.77734375" style="216" customWidth="1"/>
    <col min="3082" max="3082" width="9.6640625" style="216" customWidth="1"/>
    <col min="3083" max="3083" width="15.44140625" style="216" customWidth="1"/>
    <col min="3084" max="3084" width="8.88671875" style="216"/>
    <col min="3085" max="3085" width="15.109375" style="216" bestFit="1" customWidth="1"/>
    <col min="3086" max="3327" width="8.88671875" style="216"/>
    <col min="3328" max="3328" width="16.33203125" style="216" customWidth="1"/>
    <col min="3329" max="3329" width="41.44140625" style="216" customWidth="1"/>
    <col min="3330" max="3330" width="5.77734375" style="216" customWidth="1"/>
    <col min="3331" max="3331" width="7.109375" style="216" customWidth="1"/>
    <col min="3332" max="3332" width="6.109375" style="216" customWidth="1"/>
    <col min="3333" max="3333" width="11.6640625" style="216" customWidth="1"/>
    <col min="3334" max="3334" width="16" style="216" customWidth="1"/>
    <col min="3335" max="3335" width="65.6640625" style="216" customWidth="1"/>
    <col min="3336" max="3336" width="1.6640625" style="216" customWidth="1"/>
    <col min="3337" max="3337" width="5.77734375" style="216" customWidth="1"/>
    <col min="3338" max="3338" width="9.6640625" style="216" customWidth="1"/>
    <col min="3339" max="3339" width="15.44140625" style="216" customWidth="1"/>
    <col min="3340" max="3340" width="8.88671875" style="216"/>
    <col min="3341" max="3341" width="15.109375" style="216" bestFit="1" customWidth="1"/>
    <col min="3342" max="3583" width="8.88671875" style="216"/>
    <col min="3584" max="3584" width="16.33203125" style="216" customWidth="1"/>
    <col min="3585" max="3585" width="41.44140625" style="216" customWidth="1"/>
    <col min="3586" max="3586" width="5.77734375" style="216" customWidth="1"/>
    <col min="3587" max="3587" width="7.109375" style="216" customWidth="1"/>
    <col min="3588" max="3588" width="6.109375" style="216" customWidth="1"/>
    <col min="3589" max="3589" width="11.6640625" style="216" customWidth="1"/>
    <col min="3590" max="3590" width="16" style="216" customWidth="1"/>
    <col min="3591" max="3591" width="65.6640625" style="216" customWidth="1"/>
    <col min="3592" max="3592" width="1.6640625" style="216" customWidth="1"/>
    <col min="3593" max="3593" width="5.77734375" style="216" customWidth="1"/>
    <col min="3594" max="3594" width="9.6640625" style="216" customWidth="1"/>
    <col min="3595" max="3595" width="15.44140625" style="216" customWidth="1"/>
    <col min="3596" max="3596" width="8.88671875" style="216"/>
    <col min="3597" max="3597" width="15.109375" style="216" bestFit="1" customWidth="1"/>
    <col min="3598" max="3839" width="8.88671875" style="216"/>
    <col min="3840" max="3840" width="16.33203125" style="216" customWidth="1"/>
    <col min="3841" max="3841" width="41.44140625" style="216" customWidth="1"/>
    <col min="3842" max="3842" width="5.77734375" style="216" customWidth="1"/>
    <col min="3843" max="3843" width="7.109375" style="216" customWidth="1"/>
    <col min="3844" max="3844" width="6.109375" style="216" customWidth="1"/>
    <col min="3845" max="3845" width="11.6640625" style="216" customWidth="1"/>
    <col min="3846" max="3846" width="16" style="216" customWidth="1"/>
    <col min="3847" max="3847" width="65.6640625" style="216" customWidth="1"/>
    <col min="3848" max="3848" width="1.6640625" style="216" customWidth="1"/>
    <col min="3849" max="3849" width="5.77734375" style="216" customWidth="1"/>
    <col min="3850" max="3850" width="9.6640625" style="216" customWidth="1"/>
    <col min="3851" max="3851" width="15.44140625" style="216" customWidth="1"/>
    <col min="3852" max="3852" width="8.88671875" style="216"/>
    <col min="3853" max="3853" width="15.109375" style="216" bestFit="1" customWidth="1"/>
    <col min="3854" max="4095" width="8.88671875" style="216"/>
    <col min="4096" max="4096" width="16.33203125" style="216" customWidth="1"/>
    <col min="4097" max="4097" width="41.44140625" style="216" customWidth="1"/>
    <col min="4098" max="4098" width="5.77734375" style="216" customWidth="1"/>
    <col min="4099" max="4099" width="7.109375" style="216" customWidth="1"/>
    <col min="4100" max="4100" width="6.109375" style="216" customWidth="1"/>
    <col min="4101" max="4101" width="11.6640625" style="216" customWidth="1"/>
    <col min="4102" max="4102" width="16" style="216" customWidth="1"/>
    <col min="4103" max="4103" width="65.6640625" style="216" customWidth="1"/>
    <col min="4104" max="4104" width="1.6640625" style="216" customWidth="1"/>
    <col min="4105" max="4105" width="5.77734375" style="216" customWidth="1"/>
    <col min="4106" max="4106" width="9.6640625" style="216" customWidth="1"/>
    <col min="4107" max="4107" width="15.44140625" style="216" customWidth="1"/>
    <col min="4108" max="4108" width="8.88671875" style="216"/>
    <col min="4109" max="4109" width="15.109375" style="216" bestFit="1" customWidth="1"/>
    <col min="4110" max="4351" width="8.88671875" style="216"/>
    <col min="4352" max="4352" width="16.33203125" style="216" customWidth="1"/>
    <col min="4353" max="4353" width="41.44140625" style="216" customWidth="1"/>
    <col min="4354" max="4354" width="5.77734375" style="216" customWidth="1"/>
    <col min="4355" max="4355" width="7.109375" style="216" customWidth="1"/>
    <col min="4356" max="4356" width="6.109375" style="216" customWidth="1"/>
    <col min="4357" max="4357" width="11.6640625" style="216" customWidth="1"/>
    <col min="4358" max="4358" width="16" style="216" customWidth="1"/>
    <col min="4359" max="4359" width="65.6640625" style="216" customWidth="1"/>
    <col min="4360" max="4360" width="1.6640625" style="216" customWidth="1"/>
    <col min="4361" max="4361" width="5.77734375" style="216" customWidth="1"/>
    <col min="4362" max="4362" width="9.6640625" style="216" customWidth="1"/>
    <col min="4363" max="4363" width="15.44140625" style="216" customWidth="1"/>
    <col min="4364" max="4364" width="8.88671875" style="216"/>
    <col min="4365" max="4365" width="15.109375" style="216" bestFit="1" customWidth="1"/>
    <col min="4366" max="4607" width="8.88671875" style="216"/>
    <col min="4608" max="4608" width="16.33203125" style="216" customWidth="1"/>
    <col min="4609" max="4609" width="41.44140625" style="216" customWidth="1"/>
    <col min="4610" max="4610" width="5.77734375" style="216" customWidth="1"/>
    <col min="4611" max="4611" width="7.109375" style="216" customWidth="1"/>
    <col min="4612" max="4612" width="6.109375" style="216" customWidth="1"/>
    <col min="4613" max="4613" width="11.6640625" style="216" customWidth="1"/>
    <col min="4614" max="4614" width="16" style="216" customWidth="1"/>
    <col min="4615" max="4615" width="65.6640625" style="216" customWidth="1"/>
    <col min="4616" max="4616" width="1.6640625" style="216" customWidth="1"/>
    <col min="4617" max="4617" width="5.77734375" style="216" customWidth="1"/>
    <col min="4618" max="4618" width="9.6640625" style="216" customWidth="1"/>
    <col min="4619" max="4619" width="15.44140625" style="216" customWidth="1"/>
    <col min="4620" max="4620" width="8.88671875" style="216"/>
    <col min="4621" max="4621" width="15.109375" style="216" bestFit="1" customWidth="1"/>
    <col min="4622" max="4863" width="8.88671875" style="216"/>
    <col min="4864" max="4864" width="16.33203125" style="216" customWidth="1"/>
    <col min="4865" max="4865" width="41.44140625" style="216" customWidth="1"/>
    <col min="4866" max="4866" width="5.77734375" style="216" customWidth="1"/>
    <col min="4867" max="4867" width="7.109375" style="216" customWidth="1"/>
    <col min="4868" max="4868" width="6.109375" style="216" customWidth="1"/>
    <col min="4869" max="4869" width="11.6640625" style="216" customWidth="1"/>
    <col min="4870" max="4870" width="16" style="216" customWidth="1"/>
    <col min="4871" max="4871" width="65.6640625" style="216" customWidth="1"/>
    <col min="4872" max="4872" width="1.6640625" style="216" customWidth="1"/>
    <col min="4873" max="4873" width="5.77734375" style="216" customWidth="1"/>
    <col min="4874" max="4874" width="9.6640625" style="216" customWidth="1"/>
    <col min="4875" max="4875" width="15.44140625" style="216" customWidth="1"/>
    <col min="4876" max="4876" width="8.88671875" style="216"/>
    <col min="4877" max="4877" width="15.109375" style="216" bestFit="1" customWidth="1"/>
    <col min="4878" max="5119" width="8.88671875" style="216"/>
    <col min="5120" max="5120" width="16.33203125" style="216" customWidth="1"/>
    <col min="5121" max="5121" width="41.44140625" style="216" customWidth="1"/>
    <col min="5122" max="5122" width="5.77734375" style="216" customWidth="1"/>
    <col min="5123" max="5123" width="7.109375" style="216" customWidth="1"/>
    <col min="5124" max="5124" width="6.109375" style="216" customWidth="1"/>
    <col min="5125" max="5125" width="11.6640625" style="216" customWidth="1"/>
    <col min="5126" max="5126" width="16" style="216" customWidth="1"/>
    <col min="5127" max="5127" width="65.6640625" style="216" customWidth="1"/>
    <col min="5128" max="5128" width="1.6640625" style="216" customWidth="1"/>
    <col min="5129" max="5129" width="5.77734375" style="216" customWidth="1"/>
    <col min="5130" max="5130" width="9.6640625" style="216" customWidth="1"/>
    <col min="5131" max="5131" width="15.44140625" style="216" customWidth="1"/>
    <col min="5132" max="5132" width="8.88671875" style="216"/>
    <col min="5133" max="5133" width="15.109375" style="216" bestFit="1" customWidth="1"/>
    <col min="5134" max="5375" width="8.88671875" style="216"/>
    <col min="5376" max="5376" width="16.33203125" style="216" customWidth="1"/>
    <col min="5377" max="5377" width="41.44140625" style="216" customWidth="1"/>
    <col min="5378" max="5378" width="5.77734375" style="216" customWidth="1"/>
    <col min="5379" max="5379" width="7.109375" style="216" customWidth="1"/>
    <col min="5380" max="5380" width="6.109375" style="216" customWidth="1"/>
    <col min="5381" max="5381" width="11.6640625" style="216" customWidth="1"/>
    <col min="5382" max="5382" width="16" style="216" customWidth="1"/>
    <col min="5383" max="5383" width="65.6640625" style="216" customWidth="1"/>
    <col min="5384" max="5384" width="1.6640625" style="216" customWidth="1"/>
    <col min="5385" max="5385" width="5.77734375" style="216" customWidth="1"/>
    <col min="5386" max="5386" width="9.6640625" style="216" customWidth="1"/>
    <col min="5387" max="5387" width="15.44140625" style="216" customWidth="1"/>
    <col min="5388" max="5388" width="8.88671875" style="216"/>
    <col min="5389" max="5389" width="15.109375" style="216" bestFit="1" customWidth="1"/>
    <col min="5390" max="5631" width="8.88671875" style="216"/>
    <col min="5632" max="5632" width="16.33203125" style="216" customWidth="1"/>
    <col min="5633" max="5633" width="41.44140625" style="216" customWidth="1"/>
    <col min="5634" max="5634" width="5.77734375" style="216" customWidth="1"/>
    <col min="5635" max="5635" width="7.109375" style="216" customWidth="1"/>
    <col min="5636" max="5636" width="6.109375" style="216" customWidth="1"/>
    <col min="5637" max="5637" width="11.6640625" style="216" customWidth="1"/>
    <col min="5638" max="5638" width="16" style="216" customWidth="1"/>
    <col min="5639" max="5639" width="65.6640625" style="216" customWidth="1"/>
    <col min="5640" max="5640" width="1.6640625" style="216" customWidth="1"/>
    <col min="5641" max="5641" width="5.77734375" style="216" customWidth="1"/>
    <col min="5642" max="5642" width="9.6640625" style="216" customWidth="1"/>
    <col min="5643" max="5643" width="15.44140625" style="216" customWidth="1"/>
    <col min="5644" max="5644" width="8.88671875" style="216"/>
    <col min="5645" max="5645" width="15.109375" style="216" bestFit="1" customWidth="1"/>
    <col min="5646" max="5887" width="8.88671875" style="216"/>
    <col min="5888" max="5888" width="16.33203125" style="216" customWidth="1"/>
    <col min="5889" max="5889" width="41.44140625" style="216" customWidth="1"/>
    <col min="5890" max="5890" width="5.77734375" style="216" customWidth="1"/>
    <col min="5891" max="5891" width="7.109375" style="216" customWidth="1"/>
    <col min="5892" max="5892" width="6.109375" style="216" customWidth="1"/>
    <col min="5893" max="5893" width="11.6640625" style="216" customWidth="1"/>
    <col min="5894" max="5894" width="16" style="216" customWidth="1"/>
    <col min="5895" max="5895" width="65.6640625" style="216" customWidth="1"/>
    <col min="5896" max="5896" width="1.6640625" style="216" customWidth="1"/>
    <col min="5897" max="5897" width="5.77734375" style="216" customWidth="1"/>
    <col min="5898" max="5898" width="9.6640625" style="216" customWidth="1"/>
    <col min="5899" max="5899" width="15.44140625" style="216" customWidth="1"/>
    <col min="5900" max="5900" width="8.88671875" style="216"/>
    <col min="5901" max="5901" width="15.109375" style="216" bestFit="1" customWidth="1"/>
    <col min="5902" max="6143" width="8.88671875" style="216"/>
    <col min="6144" max="6144" width="16.33203125" style="216" customWidth="1"/>
    <col min="6145" max="6145" width="41.44140625" style="216" customWidth="1"/>
    <col min="6146" max="6146" width="5.77734375" style="216" customWidth="1"/>
    <col min="6147" max="6147" width="7.109375" style="216" customWidth="1"/>
    <col min="6148" max="6148" width="6.109375" style="216" customWidth="1"/>
    <col min="6149" max="6149" width="11.6640625" style="216" customWidth="1"/>
    <col min="6150" max="6150" width="16" style="216" customWidth="1"/>
    <col min="6151" max="6151" width="65.6640625" style="216" customWidth="1"/>
    <col min="6152" max="6152" width="1.6640625" style="216" customWidth="1"/>
    <col min="6153" max="6153" width="5.77734375" style="216" customWidth="1"/>
    <col min="6154" max="6154" width="9.6640625" style="216" customWidth="1"/>
    <col min="6155" max="6155" width="15.44140625" style="216" customWidth="1"/>
    <col min="6156" max="6156" width="8.88671875" style="216"/>
    <col min="6157" max="6157" width="15.109375" style="216" bestFit="1" customWidth="1"/>
    <col min="6158" max="6399" width="8.88671875" style="216"/>
    <col min="6400" max="6400" width="16.33203125" style="216" customWidth="1"/>
    <col min="6401" max="6401" width="41.44140625" style="216" customWidth="1"/>
    <col min="6402" max="6402" width="5.77734375" style="216" customWidth="1"/>
    <col min="6403" max="6403" width="7.109375" style="216" customWidth="1"/>
    <col min="6404" max="6404" width="6.109375" style="216" customWidth="1"/>
    <col min="6405" max="6405" width="11.6640625" style="216" customWidth="1"/>
    <col min="6406" max="6406" width="16" style="216" customWidth="1"/>
    <col min="6407" max="6407" width="65.6640625" style="216" customWidth="1"/>
    <col min="6408" max="6408" width="1.6640625" style="216" customWidth="1"/>
    <col min="6409" max="6409" width="5.77734375" style="216" customWidth="1"/>
    <col min="6410" max="6410" width="9.6640625" style="216" customWidth="1"/>
    <col min="6411" max="6411" width="15.44140625" style="216" customWidth="1"/>
    <col min="6412" max="6412" width="8.88671875" style="216"/>
    <col min="6413" max="6413" width="15.109375" style="216" bestFit="1" customWidth="1"/>
    <col min="6414" max="6655" width="8.88671875" style="216"/>
    <col min="6656" max="6656" width="16.33203125" style="216" customWidth="1"/>
    <col min="6657" max="6657" width="41.44140625" style="216" customWidth="1"/>
    <col min="6658" max="6658" width="5.77734375" style="216" customWidth="1"/>
    <col min="6659" max="6659" width="7.109375" style="216" customWidth="1"/>
    <col min="6660" max="6660" width="6.109375" style="216" customWidth="1"/>
    <col min="6661" max="6661" width="11.6640625" style="216" customWidth="1"/>
    <col min="6662" max="6662" width="16" style="216" customWidth="1"/>
    <col min="6663" max="6663" width="65.6640625" style="216" customWidth="1"/>
    <col min="6664" max="6664" width="1.6640625" style="216" customWidth="1"/>
    <col min="6665" max="6665" width="5.77734375" style="216" customWidth="1"/>
    <col min="6666" max="6666" width="9.6640625" style="216" customWidth="1"/>
    <col min="6667" max="6667" width="15.44140625" style="216" customWidth="1"/>
    <col min="6668" max="6668" width="8.88671875" style="216"/>
    <col min="6669" max="6669" width="15.109375" style="216" bestFit="1" customWidth="1"/>
    <col min="6670" max="6911" width="8.88671875" style="216"/>
    <col min="6912" max="6912" width="16.33203125" style="216" customWidth="1"/>
    <col min="6913" max="6913" width="41.44140625" style="216" customWidth="1"/>
    <col min="6914" max="6914" width="5.77734375" style="216" customWidth="1"/>
    <col min="6915" max="6915" width="7.109375" style="216" customWidth="1"/>
    <col min="6916" max="6916" width="6.109375" style="216" customWidth="1"/>
    <col min="6917" max="6917" width="11.6640625" style="216" customWidth="1"/>
    <col min="6918" max="6918" width="16" style="216" customWidth="1"/>
    <col min="6919" max="6919" width="65.6640625" style="216" customWidth="1"/>
    <col min="6920" max="6920" width="1.6640625" style="216" customWidth="1"/>
    <col min="6921" max="6921" width="5.77734375" style="216" customWidth="1"/>
    <col min="6922" max="6922" width="9.6640625" style="216" customWidth="1"/>
    <col min="6923" max="6923" width="15.44140625" style="216" customWidth="1"/>
    <col min="6924" max="6924" width="8.88671875" style="216"/>
    <col min="6925" max="6925" width="15.109375" style="216" bestFit="1" customWidth="1"/>
    <col min="6926" max="7167" width="8.88671875" style="216"/>
    <col min="7168" max="7168" width="16.33203125" style="216" customWidth="1"/>
    <col min="7169" max="7169" width="41.44140625" style="216" customWidth="1"/>
    <col min="7170" max="7170" width="5.77734375" style="216" customWidth="1"/>
    <col min="7171" max="7171" width="7.109375" style="216" customWidth="1"/>
    <col min="7172" max="7172" width="6.109375" style="216" customWidth="1"/>
    <col min="7173" max="7173" width="11.6640625" style="216" customWidth="1"/>
    <col min="7174" max="7174" width="16" style="216" customWidth="1"/>
    <col min="7175" max="7175" width="65.6640625" style="216" customWidth="1"/>
    <col min="7176" max="7176" width="1.6640625" style="216" customWidth="1"/>
    <col min="7177" max="7177" width="5.77734375" style="216" customWidth="1"/>
    <col min="7178" max="7178" width="9.6640625" style="216" customWidth="1"/>
    <col min="7179" max="7179" width="15.44140625" style="216" customWidth="1"/>
    <col min="7180" max="7180" width="8.88671875" style="216"/>
    <col min="7181" max="7181" width="15.109375" style="216" bestFit="1" customWidth="1"/>
    <col min="7182" max="7423" width="8.88671875" style="216"/>
    <col min="7424" max="7424" width="16.33203125" style="216" customWidth="1"/>
    <col min="7425" max="7425" width="41.44140625" style="216" customWidth="1"/>
    <col min="7426" max="7426" width="5.77734375" style="216" customWidth="1"/>
    <col min="7427" max="7427" width="7.109375" style="216" customWidth="1"/>
    <col min="7428" max="7428" width="6.109375" style="216" customWidth="1"/>
    <col min="7429" max="7429" width="11.6640625" style="216" customWidth="1"/>
    <col min="7430" max="7430" width="16" style="216" customWidth="1"/>
    <col min="7431" max="7431" width="65.6640625" style="216" customWidth="1"/>
    <col min="7432" max="7432" width="1.6640625" style="216" customWidth="1"/>
    <col min="7433" max="7433" width="5.77734375" style="216" customWidth="1"/>
    <col min="7434" max="7434" width="9.6640625" style="216" customWidth="1"/>
    <col min="7435" max="7435" width="15.44140625" style="216" customWidth="1"/>
    <col min="7436" max="7436" width="8.88671875" style="216"/>
    <col min="7437" max="7437" width="15.109375" style="216" bestFit="1" customWidth="1"/>
    <col min="7438" max="7679" width="8.88671875" style="216"/>
    <col min="7680" max="7680" width="16.33203125" style="216" customWidth="1"/>
    <col min="7681" max="7681" width="41.44140625" style="216" customWidth="1"/>
    <col min="7682" max="7682" width="5.77734375" style="216" customWidth="1"/>
    <col min="7683" max="7683" width="7.109375" style="216" customWidth="1"/>
    <col min="7684" max="7684" width="6.109375" style="216" customWidth="1"/>
    <col min="7685" max="7685" width="11.6640625" style="216" customWidth="1"/>
    <col min="7686" max="7686" width="16" style="216" customWidth="1"/>
    <col min="7687" max="7687" width="65.6640625" style="216" customWidth="1"/>
    <col min="7688" max="7688" width="1.6640625" style="216" customWidth="1"/>
    <col min="7689" max="7689" width="5.77734375" style="216" customWidth="1"/>
    <col min="7690" max="7690" width="9.6640625" style="216" customWidth="1"/>
    <col min="7691" max="7691" width="15.44140625" style="216" customWidth="1"/>
    <col min="7692" max="7692" width="8.88671875" style="216"/>
    <col min="7693" max="7693" width="15.109375" style="216" bestFit="1" customWidth="1"/>
    <col min="7694" max="7935" width="8.88671875" style="216"/>
    <col min="7936" max="7936" width="16.33203125" style="216" customWidth="1"/>
    <col min="7937" max="7937" width="41.44140625" style="216" customWidth="1"/>
    <col min="7938" max="7938" width="5.77734375" style="216" customWidth="1"/>
    <col min="7939" max="7939" width="7.109375" style="216" customWidth="1"/>
    <col min="7940" max="7940" width="6.109375" style="216" customWidth="1"/>
    <col min="7941" max="7941" width="11.6640625" style="216" customWidth="1"/>
    <col min="7942" max="7942" width="16" style="216" customWidth="1"/>
    <col min="7943" max="7943" width="65.6640625" style="216" customWidth="1"/>
    <col min="7944" max="7944" width="1.6640625" style="216" customWidth="1"/>
    <col min="7945" max="7945" width="5.77734375" style="216" customWidth="1"/>
    <col min="7946" max="7946" width="9.6640625" style="216" customWidth="1"/>
    <col min="7947" max="7947" width="15.44140625" style="216" customWidth="1"/>
    <col min="7948" max="7948" width="8.88671875" style="216"/>
    <col min="7949" max="7949" width="15.109375" style="216" bestFit="1" customWidth="1"/>
    <col min="7950" max="8191" width="8.88671875" style="216"/>
    <col min="8192" max="8192" width="16.33203125" style="216" customWidth="1"/>
    <col min="8193" max="8193" width="41.44140625" style="216" customWidth="1"/>
    <col min="8194" max="8194" width="5.77734375" style="216" customWidth="1"/>
    <col min="8195" max="8195" width="7.109375" style="216" customWidth="1"/>
    <col min="8196" max="8196" width="6.109375" style="216" customWidth="1"/>
    <col min="8197" max="8197" width="11.6640625" style="216" customWidth="1"/>
    <col min="8198" max="8198" width="16" style="216" customWidth="1"/>
    <col min="8199" max="8199" width="65.6640625" style="216" customWidth="1"/>
    <col min="8200" max="8200" width="1.6640625" style="216" customWidth="1"/>
    <col min="8201" max="8201" width="5.77734375" style="216" customWidth="1"/>
    <col min="8202" max="8202" width="9.6640625" style="216" customWidth="1"/>
    <col min="8203" max="8203" width="15.44140625" style="216" customWidth="1"/>
    <col min="8204" max="8204" width="8.88671875" style="216"/>
    <col min="8205" max="8205" width="15.109375" style="216" bestFit="1" customWidth="1"/>
    <col min="8206" max="8447" width="8.88671875" style="216"/>
    <col min="8448" max="8448" width="16.33203125" style="216" customWidth="1"/>
    <col min="8449" max="8449" width="41.44140625" style="216" customWidth="1"/>
    <col min="8450" max="8450" width="5.77734375" style="216" customWidth="1"/>
    <col min="8451" max="8451" width="7.109375" style="216" customWidth="1"/>
    <col min="8452" max="8452" width="6.109375" style="216" customWidth="1"/>
    <col min="8453" max="8453" width="11.6640625" style="216" customWidth="1"/>
    <col min="8454" max="8454" width="16" style="216" customWidth="1"/>
    <col min="8455" max="8455" width="65.6640625" style="216" customWidth="1"/>
    <col min="8456" max="8456" width="1.6640625" style="216" customWidth="1"/>
    <col min="8457" max="8457" width="5.77734375" style="216" customWidth="1"/>
    <col min="8458" max="8458" width="9.6640625" style="216" customWidth="1"/>
    <col min="8459" max="8459" width="15.44140625" style="216" customWidth="1"/>
    <col min="8460" max="8460" width="8.88671875" style="216"/>
    <col min="8461" max="8461" width="15.109375" style="216" bestFit="1" customWidth="1"/>
    <col min="8462" max="8703" width="8.88671875" style="216"/>
    <col min="8704" max="8704" width="16.33203125" style="216" customWidth="1"/>
    <col min="8705" max="8705" width="41.44140625" style="216" customWidth="1"/>
    <col min="8706" max="8706" width="5.77734375" style="216" customWidth="1"/>
    <col min="8707" max="8707" width="7.109375" style="216" customWidth="1"/>
    <col min="8708" max="8708" width="6.109375" style="216" customWidth="1"/>
    <col min="8709" max="8709" width="11.6640625" style="216" customWidth="1"/>
    <col min="8710" max="8710" width="16" style="216" customWidth="1"/>
    <col min="8711" max="8711" width="65.6640625" style="216" customWidth="1"/>
    <col min="8712" max="8712" width="1.6640625" style="216" customWidth="1"/>
    <col min="8713" max="8713" width="5.77734375" style="216" customWidth="1"/>
    <col min="8714" max="8714" width="9.6640625" style="216" customWidth="1"/>
    <col min="8715" max="8715" width="15.44140625" style="216" customWidth="1"/>
    <col min="8716" max="8716" width="8.88671875" style="216"/>
    <col min="8717" max="8717" width="15.109375" style="216" bestFit="1" customWidth="1"/>
    <col min="8718" max="8959" width="8.88671875" style="216"/>
    <col min="8960" max="8960" width="16.33203125" style="216" customWidth="1"/>
    <col min="8961" max="8961" width="41.44140625" style="216" customWidth="1"/>
    <col min="8962" max="8962" width="5.77734375" style="216" customWidth="1"/>
    <col min="8963" max="8963" width="7.109375" style="216" customWidth="1"/>
    <col min="8964" max="8964" width="6.109375" style="216" customWidth="1"/>
    <col min="8965" max="8965" width="11.6640625" style="216" customWidth="1"/>
    <col min="8966" max="8966" width="16" style="216" customWidth="1"/>
    <col min="8967" max="8967" width="65.6640625" style="216" customWidth="1"/>
    <col min="8968" max="8968" width="1.6640625" style="216" customWidth="1"/>
    <col min="8969" max="8969" width="5.77734375" style="216" customWidth="1"/>
    <col min="8970" max="8970" width="9.6640625" style="216" customWidth="1"/>
    <col min="8971" max="8971" width="15.44140625" style="216" customWidth="1"/>
    <col min="8972" max="8972" width="8.88671875" style="216"/>
    <col min="8973" max="8973" width="15.109375" style="216" bestFit="1" customWidth="1"/>
    <col min="8974" max="9215" width="8.88671875" style="216"/>
    <col min="9216" max="9216" width="16.33203125" style="216" customWidth="1"/>
    <col min="9217" max="9217" width="41.44140625" style="216" customWidth="1"/>
    <col min="9218" max="9218" width="5.77734375" style="216" customWidth="1"/>
    <col min="9219" max="9219" width="7.109375" style="216" customWidth="1"/>
    <col min="9220" max="9220" width="6.109375" style="216" customWidth="1"/>
    <col min="9221" max="9221" width="11.6640625" style="216" customWidth="1"/>
    <col min="9222" max="9222" width="16" style="216" customWidth="1"/>
    <col min="9223" max="9223" width="65.6640625" style="216" customWidth="1"/>
    <col min="9224" max="9224" width="1.6640625" style="216" customWidth="1"/>
    <col min="9225" max="9225" width="5.77734375" style="216" customWidth="1"/>
    <col min="9226" max="9226" width="9.6640625" style="216" customWidth="1"/>
    <col min="9227" max="9227" width="15.44140625" style="216" customWidth="1"/>
    <col min="9228" max="9228" width="8.88671875" style="216"/>
    <col min="9229" max="9229" width="15.109375" style="216" bestFit="1" customWidth="1"/>
    <col min="9230" max="9471" width="8.88671875" style="216"/>
    <col min="9472" max="9472" width="16.33203125" style="216" customWidth="1"/>
    <col min="9473" max="9473" width="41.44140625" style="216" customWidth="1"/>
    <col min="9474" max="9474" width="5.77734375" style="216" customWidth="1"/>
    <col min="9475" max="9475" width="7.109375" style="216" customWidth="1"/>
    <col min="9476" max="9476" width="6.109375" style="216" customWidth="1"/>
    <col min="9477" max="9477" width="11.6640625" style="216" customWidth="1"/>
    <col min="9478" max="9478" width="16" style="216" customWidth="1"/>
    <col min="9479" max="9479" width="65.6640625" style="216" customWidth="1"/>
    <col min="9480" max="9480" width="1.6640625" style="216" customWidth="1"/>
    <col min="9481" max="9481" width="5.77734375" style="216" customWidth="1"/>
    <col min="9482" max="9482" width="9.6640625" style="216" customWidth="1"/>
    <col min="9483" max="9483" width="15.44140625" style="216" customWidth="1"/>
    <col min="9484" max="9484" width="8.88671875" style="216"/>
    <col min="9485" max="9485" width="15.109375" style="216" bestFit="1" customWidth="1"/>
    <col min="9486" max="9727" width="8.88671875" style="216"/>
    <col min="9728" max="9728" width="16.33203125" style="216" customWidth="1"/>
    <col min="9729" max="9729" width="41.44140625" style="216" customWidth="1"/>
    <col min="9730" max="9730" width="5.77734375" style="216" customWidth="1"/>
    <col min="9731" max="9731" width="7.109375" style="216" customWidth="1"/>
    <col min="9732" max="9732" width="6.109375" style="216" customWidth="1"/>
    <col min="9733" max="9733" width="11.6640625" style="216" customWidth="1"/>
    <col min="9734" max="9734" width="16" style="216" customWidth="1"/>
    <col min="9735" max="9735" width="65.6640625" style="216" customWidth="1"/>
    <col min="9736" max="9736" width="1.6640625" style="216" customWidth="1"/>
    <col min="9737" max="9737" width="5.77734375" style="216" customWidth="1"/>
    <col min="9738" max="9738" width="9.6640625" style="216" customWidth="1"/>
    <col min="9739" max="9739" width="15.44140625" style="216" customWidth="1"/>
    <col min="9740" max="9740" width="8.88671875" style="216"/>
    <col min="9741" max="9741" width="15.109375" style="216" bestFit="1" customWidth="1"/>
    <col min="9742" max="9983" width="8.88671875" style="216"/>
    <col min="9984" max="9984" width="16.33203125" style="216" customWidth="1"/>
    <col min="9985" max="9985" width="41.44140625" style="216" customWidth="1"/>
    <col min="9986" max="9986" width="5.77734375" style="216" customWidth="1"/>
    <col min="9987" max="9987" width="7.109375" style="216" customWidth="1"/>
    <col min="9988" max="9988" width="6.109375" style="216" customWidth="1"/>
    <col min="9989" max="9989" width="11.6640625" style="216" customWidth="1"/>
    <col min="9990" max="9990" width="16" style="216" customWidth="1"/>
    <col min="9991" max="9991" width="65.6640625" style="216" customWidth="1"/>
    <col min="9992" max="9992" width="1.6640625" style="216" customWidth="1"/>
    <col min="9993" max="9993" width="5.77734375" style="216" customWidth="1"/>
    <col min="9994" max="9994" width="9.6640625" style="216" customWidth="1"/>
    <col min="9995" max="9995" width="15.44140625" style="216" customWidth="1"/>
    <col min="9996" max="9996" width="8.88671875" style="216"/>
    <col min="9997" max="9997" width="15.109375" style="216" bestFit="1" customWidth="1"/>
    <col min="9998" max="10239" width="8.88671875" style="216"/>
    <col min="10240" max="10240" width="16.33203125" style="216" customWidth="1"/>
    <col min="10241" max="10241" width="41.44140625" style="216" customWidth="1"/>
    <col min="10242" max="10242" width="5.77734375" style="216" customWidth="1"/>
    <col min="10243" max="10243" width="7.109375" style="216" customWidth="1"/>
    <col min="10244" max="10244" width="6.109375" style="216" customWidth="1"/>
    <col min="10245" max="10245" width="11.6640625" style="216" customWidth="1"/>
    <col min="10246" max="10246" width="16" style="216" customWidth="1"/>
    <col min="10247" max="10247" width="65.6640625" style="216" customWidth="1"/>
    <col min="10248" max="10248" width="1.6640625" style="216" customWidth="1"/>
    <col min="10249" max="10249" width="5.77734375" style="216" customWidth="1"/>
    <col min="10250" max="10250" width="9.6640625" style="216" customWidth="1"/>
    <col min="10251" max="10251" width="15.44140625" style="216" customWidth="1"/>
    <col min="10252" max="10252" width="8.88671875" style="216"/>
    <col min="10253" max="10253" width="15.109375" style="216" bestFit="1" customWidth="1"/>
    <col min="10254" max="10495" width="8.88671875" style="216"/>
    <col min="10496" max="10496" width="16.33203125" style="216" customWidth="1"/>
    <col min="10497" max="10497" width="41.44140625" style="216" customWidth="1"/>
    <col min="10498" max="10498" width="5.77734375" style="216" customWidth="1"/>
    <col min="10499" max="10499" width="7.109375" style="216" customWidth="1"/>
    <col min="10500" max="10500" width="6.109375" style="216" customWidth="1"/>
    <col min="10501" max="10501" width="11.6640625" style="216" customWidth="1"/>
    <col min="10502" max="10502" width="16" style="216" customWidth="1"/>
    <col min="10503" max="10503" width="65.6640625" style="216" customWidth="1"/>
    <col min="10504" max="10504" width="1.6640625" style="216" customWidth="1"/>
    <col min="10505" max="10505" width="5.77734375" style="216" customWidth="1"/>
    <col min="10506" max="10506" width="9.6640625" style="216" customWidth="1"/>
    <col min="10507" max="10507" width="15.44140625" style="216" customWidth="1"/>
    <col min="10508" max="10508" width="8.88671875" style="216"/>
    <col min="10509" max="10509" width="15.109375" style="216" bestFit="1" customWidth="1"/>
    <col min="10510" max="10751" width="8.88671875" style="216"/>
    <col min="10752" max="10752" width="16.33203125" style="216" customWidth="1"/>
    <col min="10753" max="10753" width="41.44140625" style="216" customWidth="1"/>
    <col min="10754" max="10754" width="5.77734375" style="216" customWidth="1"/>
    <col min="10755" max="10755" width="7.109375" style="216" customWidth="1"/>
    <col min="10756" max="10756" width="6.109375" style="216" customWidth="1"/>
    <col min="10757" max="10757" width="11.6640625" style="216" customWidth="1"/>
    <col min="10758" max="10758" width="16" style="216" customWidth="1"/>
    <col min="10759" max="10759" width="65.6640625" style="216" customWidth="1"/>
    <col min="10760" max="10760" width="1.6640625" style="216" customWidth="1"/>
    <col min="10761" max="10761" width="5.77734375" style="216" customWidth="1"/>
    <col min="10762" max="10762" width="9.6640625" style="216" customWidth="1"/>
    <col min="10763" max="10763" width="15.44140625" style="216" customWidth="1"/>
    <col min="10764" max="10764" width="8.88671875" style="216"/>
    <col min="10765" max="10765" width="15.109375" style="216" bestFit="1" customWidth="1"/>
    <col min="10766" max="11007" width="8.88671875" style="216"/>
    <col min="11008" max="11008" width="16.33203125" style="216" customWidth="1"/>
    <col min="11009" max="11009" width="41.44140625" style="216" customWidth="1"/>
    <col min="11010" max="11010" width="5.77734375" style="216" customWidth="1"/>
    <col min="11011" max="11011" width="7.109375" style="216" customWidth="1"/>
    <col min="11012" max="11012" width="6.109375" style="216" customWidth="1"/>
    <col min="11013" max="11013" width="11.6640625" style="216" customWidth="1"/>
    <col min="11014" max="11014" width="16" style="216" customWidth="1"/>
    <col min="11015" max="11015" width="65.6640625" style="216" customWidth="1"/>
    <col min="11016" max="11016" width="1.6640625" style="216" customWidth="1"/>
    <col min="11017" max="11017" width="5.77734375" style="216" customWidth="1"/>
    <col min="11018" max="11018" width="9.6640625" style="216" customWidth="1"/>
    <col min="11019" max="11019" width="15.44140625" style="216" customWidth="1"/>
    <col min="11020" max="11020" width="8.88671875" style="216"/>
    <col min="11021" max="11021" width="15.109375" style="216" bestFit="1" customWidth="1"/>
    <col min="11022" max="11263" width="8.88671875" style="216"/>
    <col min="11264" max="11264" width="16.33203125" style="216" customWidth="1"/>
    <col min="11265" max="11265" width="41.44140625" style="216" customWidth="1"/>
    <col min="11266" max="11266" width="5.77734375" style="216" customWidth="1"/>
    <col min="11267" max="11267" width="7.109375" style="216" customWidth="1"/>
    <col min="11268" max="11268" width="6.109375" style="216" customWidth="1"/>
    <col min="11269" max="11269" width="11.6640625" style="216" customWidth="1"/>
    <col min="11270" max="11270" width="16" style="216" customWidth="1"/>
    <col min="11271" max="11271" width="65.6640625" style="216" customWidth="1"/>
    <col min="11272" max="11272" width="1.6640625" style="216" customWidth="1"/>
    <col min="11273" max="11273" width="5.77734375" style="216" customWidth="1"/>
    <col min="11274" max="11274" width="9.6640625" style="216" customWidth="1"/>
    <col min="11275" max="11275" width="15.44140625" style="216" customWidth="1"/>
    <col min="11276" max="11276" width="8.88671875" style="216"/>
    <col min="11277" max="11277" width="15.109375" style="216" bestFit="1" customWidth="1"/>
    <col min="11278" max="11519" width="8.88671875" style="216"/>
    <col min="11520" max="11520" width="16.33203125" style="216" customWidth="1"/>
    <col min="11521" max="11521" width="41.44140625" style="216" customWidth="1"/>
    <col min="11522" max="11522" width="5.77734375" style="216" customWidth="1"/>
    <col min="11523" max="11523" width="7.109375" style="216" customWidth="1"/>
    <col min="11524" max="11524" width="6.109375" style="216" customWidth="1"/>
    <col min="11525" max="11525" width="11.6640625" style="216" customWidth="1"/>
    <col min="11526" max="11526" width="16" style="216" customWidth="1"/>
    <col min="11527" max="11527" width="65.6640625" style="216" customWidth="1"/>
    <col min="11528" max="11528" width="1.6640625" style="216" customWidth="1"/>
    <col min="11529" max="11529" width="5.77734375" style="216" customWidth="1"/>
    <col min="11530" max="11530" width="9.6640625" style="216" customWidth="1"/>
    <col min="11531" max="11531" width="15.44140625" style="216" customWidth="1"/>
    <col min="11532" max="11532" width="8.88671875" style="216"/>
    <col min="11533" max="11533" width="15.109375" style="216" bestFit="1" customWidth="1"/>
    <col min="11534" max="11775" width="8.88671875" style="216"/>
    <col min="11776" max="11776" width="16.33203125" style="216" customWidth="1"/>
    <col min="11777" max="11777" width="41.44140625" style="216" customWidth="1"/>
    <col min="11778" max="11778" width="5.77734375" style="216" customWidth="1"/>
    <col min="11779" max="11779" width="7.109375" style="216" customWidth="1"/>
    <col min="11780" max="11780" width="6.109375" style="216" customWidth="1"/>
    <col min="11781" max="11781" width="11.6640625" style="216" customWidth="1"/>
    <col min="11782" max="11782" width="16" style="216" customWidth="1"/>
    <col min="11783" max="11783" width="65.6640625" style="216" customWidth="1"/>
    <col min="11784" max="11784" width="1.6640625" style="216" customWidth="1"/>
    <col min="11785" max="11785" width="5.77734375" style="216" customWidth="1"/>
    <col min="11786" max="11786" width="9.6640625" style="216" customWidth="1"/>
    <col min="11787" max="11787" width="15.44140625" style="216" customWidth="1"/>
    <col min="11788" max="11788" width="8.88671875" style="216"/>
    <col min="11789" max="11789" width="15.109375" style="216" bestFit="1" customWidth="1"/>
    <col min="11790" max="12031" width="8.88671875" style="216"/>
    <col min="12032" max="12032" width="16.33203125" style="216" customWidth="1"/>
    <col min="12033" max="12033" width="41.44140625" style="216" customWidth="1"/>
    <col min="12034" max="12034" width="5.77734375" style="216" customWidth="1"/>
    <col min="12035" max="12035" width="7.109375" style="216" customWidth="1"/>
    <col min="12036" max="12036" width="6.109375" style="216" customWidth="1"/>
    <col min="12037" max="12037" width="11.6640625" style="216" customWidth="1"/>
    <col min="12038" max="12038" width="16" style="216" customWidth="1"/>
    <col min="12039" max="12039" width="65.6640625" style="216" customWidth="1"/>
    <col min="12040" max="12040" width="1.6640625" style="216" customWidth="1"/>
    <col min="12041" max="12041" width="5.77734375" style="216" customWidth="1"/>
    <col min="12042" max="12042" width="9.6640625" style="216" customWidth="1"/>
    <col min="12043" max="12043" width="15.44140625" style="216" customWidth="1"/>
    <col min="12044" max="12044" width="8.88671875" style="216"/>
    <col min="12045" max="12045" width="15.109375" style="216" bestFit="1" customWidth="1"/>
    <col min="12046" max="12287" width="8.88671875" style="216"/>
    <col min="12288" max="12288" width="16.33203125" style="216" customWidth="1"/>
    <col min="12289" max="12289" width="41.44140625" style="216" customWidth="1"/>
    <col min="12290" max="12290" width="5.77734375" style="216" customWidth="1"/>
    <col min="12291" max="12291" width="7.109375" style="216" customWidth="1"/>
    <col min="12292" max="12292" width="6.109375" style="216" customWidth="1"/>
    <col min="12293" max="12293" width="11.6640625" style="216" customWidth="1"/>
    <col min="12294" max="12294" width="16" style="216" customWidth="1"/>
    <col min="12295" max="12295" width="65.6640625" style="216" customWidth="1"/>
    <col min="12296" max="12296" width="1.6640625" style="216" customWidth="1"/>
    <col min="12297" max="12297" width="5.77734375" style="216" customWidth="1"/>
    <col min="12298" max="12298" width="9.6640625" style="216" customWidth="1"/>
    <col min="12299" max="12299" width="15.44140625" style="216" customWidth="1"/>
    <col min="12300" max="12300" width="8.88671875" style="216"/>
    <col min="12301" max="12301" width="15.109375" style="216" bestFit="1" customWidth="1"/>
    <col min="12302" max="12543" width="8.88671875" style="216"/>
    <col min="12544" max="12544" width="16.33203125" style="216" customWidth="1"/>
    <col min="12545" max="12545" width="41.44140625" style="216" customWidth="1"/>
    <col min="12546" max="12546" width="5.77734375" style="216" customWidth="1"/>
    <col min="12547" max="12547" width="7.109375" style="216" customWidth="1"/>
    <col min="12548" max="12548" width="6.109375" style="216" customWidth="1"/>
    <col min="12549" max="12549" width="11.6640625" style="216" customWidth="1"/>
    <col min="12550" max="12550" width="16" style="216" customWidth="1"/>
    <col min="12551" max="12551" width="65.6640625" style="216" customWidth="1"/>
    <col min="12552" max="12552" width="1.6640625" style="216" customWidth="1"/>
    <col min="12553" max="12553" width="5.77734375" style="216" customWidth="1"/>
    <col min="12554" max="12554" width="9.6640625" style="216" customWidth="1"/>
    <col min="12555" max="12555" width="15.44140625" style="216" customWidth="1"/>
    <col min="12556" max="12556" width="8.88671875" style="216"/>
    <col min="12557" max="12557" width="15.109375" style="216" bestFit="1" customWidth="1"/>
    <col min="12558" max="12799" width="8.88671875" style="216"/>
    <col min="12800" max="12800" width="16.33203125" style="216" customWidth="1"/>
    <col min="12801" max="12801" width="41.44140625" style="216" customWidth="1"/>
    <col min="12802" max="12802" width="5.77734375" style="216" customWidth="1"/>
    <col min="12803" max="12803" width="7.109375" style="216" customWidth="1"/>
    <col min="12804" max="12804" width="6.109375" style="216" customWidth="1"/>
    <col min="12805" max="12805" width="11.6640625" style="216" customWidth="1"/>
    <col min="12806" max="12806" width="16" style="216" customWidth="1"/>
    <col min="12807" max="12807" width="65.6640625" style="216" customWidth="1"/>
    <col min="12808" max="12808" width="1.6640625" style="216" customWidth="1"/>
    <col min="12809" max="12809" width="5.77734375" style="216" customWidth="1"/>
    <col min="12810" max="12810" width="9.6640625" style="216" customWidth="1"/>
    <col min="12811" max="12811" width="15.44140625" style="216" customWidth="1"/>
    <col min="12812" max="12812" width="8.88671875" style="216"/>
    <col min="12813" max="12813" width="15.109375" style="216" bestFit="1" customWidth="1"/>
    <col min="12814" max="13055" width="8.88671875" style="216"/>
    <col min="13056" max="13056" width="16.33203125" style="216" customWidth="1"/>
    <col min="13057" max="13057" width="41.44140625" style="216" customWidth="1"/>
    <col min="13058" max="13058" width="5.77734375" style="216" customWidth="1"/>
    <col min="13059" max="13059" width="7.109375" style="216" customWidth="1"/>
    <col min="13060" max="13060" width="6.109375" style="216" customWidth="1"/>
    <col min="13061" max="13061" width="11.6640625" style="216" customWidth="1"/>
    <col min="13062" max="13062" width="16" style="216" customWidth="1"/>
    <col min="13063" max="13063" width="65.6640625" style="216" customWidth="1"/>
    <col min="13064" max="13064" width="1.6640625" style="216" customWidth="1"/>
    <col min="13065" max="13065" width="5.77734375" style="216" customWidth="1"/>
    <col min="13066" max="13066" width="9.6640625" style="216" customWidth="1"/>
    <col min="13067" max="13067" width="15.44140625" style="216" customWidth="1"/>
    <col min="13068" max="13068" width="8.88671875" style="216"/>
    <col min="13069" max="13069" width="15.109375" style="216" bestFit="1" customWidth="1"/>
    <col min="13070" max="13311" width="8.88671875" style="216"/>
    <col min="13312" max="13312" width="16.33203125" style="216" customWidth="1"/>
    <col min="13313" max="13313" width="41.44140625" style="216" customWidth="1"/>
    <col min="13314" max="13314" width="5.77734375" style="216" customWidth="1"/>
    <col min="13315" max="13315" width="7.109375" style="216" customWidth="1"/>
    <col min="13316" max="13316" width="6.109375" style="216" customWidth="1"/>
    <col min="13317" max="13317" width="11.6640625" style="216" customWidth="1"/>
    <col min="13318" max="13318" width="16" style="216" customWidth="1"/>
    <col min="13319" max="13319" width="65.6640625" style="216" customWidth="1"/>
    <col min="13320" max="13320" width="1.6640625" style="216" customWidth="1"/>
    <col min="13321" max="13321" width="5.77734375" style="216" customWidth="1"/>
    <col min="13322" max="13322" width="9.6640625" style="216" customWidth="1"/>
    <col min="13323" max="13323" width="15.44140625" style="216" customWidth="1"/>
    <col min="13324" max="13324" width="8.88671875" style="216"/>
    <col min="13325" max="13325" width="15.109375" style="216" bestFit="1" customWidth="1"/>
    <col min="13326" max="13567" width="8.88671875" style="216"/>
    <col min="13568" max="13568" width="16.33203125" style="216" customWidth="1"/>
    <col min="13569" max="13569" width="41.44140625" style="216" customWidth="1"/>
    <col min="13570" max="13570" width="5.77734375" style="216" customWidth="1"/>
    <col min="13571" max="13571" width="7.109375" style="216" customWidth="1"/>
    <col min="13572" max="13572" width="6.109375" style="216" customWidth="1"/>
    <col min="13573" max="13573" width="11.6640625" style="216" customWidth="1"/>
    <col min="13574" max="13574" width="16" style="216" customWidth="1"/>
    <col min="13575" max="13575" width="65.6640625" style="216" customWidth="1"/>
    <col min="13576" max="13576" width="1.6640625" style="216" customWidth="1"/>
    <col min="13577" max="13577" width="5.77734375" style="216" customWidth="1"/>
    <col min="13578" max="13578" width="9.6640625" style="216" customWidth="1"/>
    <col min="13579" max="13579" width="15.44140625" style="216" customWidth="1"/>
    <col min="13580" max="13580" width="8.88671875" style="216"/>
    <col min="13581" max="13581" width="15.109375" style="216" bestFit="1" customWidth="1"/>
    <col min="13582" max="13823" width="8.88671875" style="216"/>
    <col min="13824" max="13824" width="16.33203125" style="216" customWidth="1"/>
    <col min="13825" max="13825" width="41.44140625" style="216" customWidth="1"/>
    <col min="13826" max="13826" width="5.77734375" style="216" customWidth="1"/>
    <col min="13827" max="13827" width="7.109375" style="216" customWidth="1"/>
    <col min="13828" max="13828" width="6.109375" style="216" customWidth="1"/>
    <col min="13829" max="13829" width="11.6640625" style="216" customWidth="1"/>
    <col min="13830" max="13830" width="16" style="216" customWidth="1"/>
    <col min="13831" max="13831" width="65.6640625" style="216" customWidth="1"/>
    <col min="13832" max="13832" width="1.6640625" style="216" customWidth="1"/>
    <col min="13833" max="13833" width="5.77734375" style="216" customWidth="1"/>
    <col min="13834" max="13834" width="9.6640625" style="216" customWidth="1"/>
    <col min="13835" max="13835" width="15.44140625" style="216" customWidth="1"/>
    <col min="13836" max="13836" width="8.88671875" style="216"/>
    <col min="13837" max="13837" width="15.109375" style="216" bestFit="1" customWidth="1"/>
    <col min="13838" max="14079" width="8.88671875" style="216"/>
    <col min="14080" max="14080" width="16.33203125" style="216" customWidth="1"/>
    <col min="14081" max="14081" width="41.44140625" style="216" customWidth="1"/>
    <col min="14082" max="14082" width="5.77734375" style="216" customWidth="1"/>
    <col min="14083" max="14083" width="7.109375" style="216" customWidth="1"/>
    <col min="14084" max="14084" width="6.109375" style="216" customWidth="1"/>
    <col min="14085" max="14085" width="11.6640625" style="216" customWidth="1"/>
    <col min="14086" max="14086" width="16" style="216" customWidth="1"/>
    <col min="14087" max="14087" width="65.6640625" style="216" customWidth="1"/>
    <col min="14088" max="14088" width="1.6640625" style="216" customWidth="1"/>
    <col min="14089" max="14089" width="5.77734375" style="216" customWidth="1"/>
    <col min="14090" max="14090" width="9.6640625" style="216" customWidth="1"/>
    <col min="14091" max="14091" width="15.44140625" style="216" customWidth="1"/>
    <col min="14092" max="14092" width="8.88671875" style="216"/>
    <col min="14093" max="14093" width="15.109375" style="216" bestFit="1" customWidth="1"/>
    <col min="14094" max="14335" width="8.88671875" style="216"/>
    <col min="14336" max="14336" width="16.33203125" style="216" customWidth="1"/>
    <col min="14337" max="14337" width="41.44140625" style="216" customWidth="1"/>
    <col min="14338" max="14338" width="5.77734375" style="216" customWidth="1"/>
    <col min="14339" max="14339" width="7.109375" style="216" customWidth="1"/>
    <col min="14340" max="14340" width="6.109375" style="216" customWidth="1"/>
    <col min="14341" max="14341" width="11.6640625" style="216" customWidth="1"/>
    <col min="14342" max="14342" width="16" style="216" customWidth="1"/>
    <col min="14343" max="14343" width="65.6640625" style="216" customWidth="1"/>
    <col min="14344" max="14344" width="1.6640625" style="216" customWidth="1"/>
    <col min="14345" max="14345" width="5.77734375" style="216" customWidth="1"/>
    <col min="14346" max="14346" width="9.6640625" style="216" customWidth="1"/>
    <col min="14347" max="14347" width="15.44140625" style="216" customWidth="1"/>
    <col min="14348" max="14348" width="8.88671875" style="216"/>
    <col min="14349" max="14349" width="15.109375" style="216" bestFit="1" customWidth="1"/>
    <col min="14350" max="14591" width="8.88671875" style="216"/>
    <col min="14592" max="14592" width="16.33203125" style="216" customWidth="1"/>
    <col min="14593" max="14593" width="41.44140625" style="216" customWidth="1"/>
    <col min="14594" max="14594" width="5.77734375" style="216" customWidth="1"/>
    <col min="14595" max="14595" width="7.109375" style="216" customWidth="1"/>
    <col min="14596" max="14596" width="6.109375" style="216" customWidth="1"/>
    <col min="14597" max="14597" width="11.6640625" style="216" customWidth="1"/>
    <col min="14598" max="14598" width="16" style="216" customWidth="1"/>
    <col min="14599" max="14599" width="65.6640625" style="216" customWidth="1"/>
    <col min="14600" max="14600" width="1.6640625" style="216" customWidth="1"/>
    <col min="14601" max="14601" width="5.77734375" style="216" customWidth="1"/>
    <col min="14602" max="14602" width="9.6640625" style="216" customWidth="1"/>
    <col min="14603" max="14603" width="15.44140625" style="216" customWidth="1"/>
    <col min="14604" max="14604" width="8.88671875" style="216"/>
    <col min="14605" max="14605" width="15.109375" style="216" bestFit="1" customWidth="1"/>
    <col min="14606" max="14847" width="8.88671875" style="216"/>
    <col min="14848" max="14848" width="16.33203125" style="216" customWidth="1"/>
    <col min="14849" max="14849" width="41.44140625" style="216" customWidth="1"/>
    <col min="14850" max="14850" width="5.77734375" style="216" customWidth="1"/>
    <col min="14851" max="14851" width="7.109375" style="216" customWidth="1"/>
    <col min="14852" max="14852" width="6.109375" style="216" customWidth="1"/>
    <col min="14853" max="14853" width="11.6640625" style="216" customWidth="1"/>
    <col min="14854" max="14854" width="16" style="216" customWidth="1"/>
    <col min="14855" max="14855" width="65.6640625" style="216" customWidth="1"/>
    <col min="14856" max="14856" width="1.6640625" style="216" customWidth="1"/>
    <col min="14857" max="14857" width="5.77734375" style="216" customWidth="1"/>
    <col min="14858" max="14858" width="9.6640625" style="216" customWidth="1"/>
    <col min="14859" max="14859" width="15.44140625" style="216" customWidth="1"/>
    <col min="14860" max="14860" width="8.88671875" style="216"/>
    <col min="14861" max="14861" width="15.109375" style="216" bestFit="1" customWidth="1"/>
    <col min="14862" max="15103" width="8.88671875" style="216"/>
    <col min="15104" max="15104" width="16.33203125" style="216" customWidth="1"/>
    <col min="15105" max="15105" width="41.44140625" style="216" customWidth="1"/>
    <col min="15106" max="15106" width="5.77734375" style="216" customWidth="1"/>
    <col min="15107" max="15107" width="7.109375" style="216" customWidth="1"/>
    <col min="15108" max="15108" width="6.109375" style="216" customWidth="1"/>
    <col min="15109" max="15109" width="11.6640625" style="216" customWidth="1"/>
    <col min="15110" max="15110" width="16" style="216" customWidth="1"/>
    <col min="15111" max="15111" width="65.6640625" style="216" customWidth="1"/>
    <col min="15112" max="15112" width="1.6640625" style="216" customWidth="1"/>
    <col min="15113" max="15113" width="5.77734375" style="216" customWidth="1"/>
    <col min="15114" max="15114" width="9.6640625" style="216" customWidth="1"/>
    <col min="15115" max="15115" width="15.44140625" style="216" customWidth="1"/>
    <col min="15116" max="15116" width="8.88671875" style="216"/>
    <col min="15117" max="15117" width="15.109375" style="216" bestFit="1" customWidth="1"/>
    <col min="15118" max="15359" width="8.88671875" style="216"/>
    <col min="15360" max="15360" width="16.33203125" style="216" customWidth="1"/>
    <col min="15361" max="15361" width="41.44140625" style="216" customWidth="1"/>
    <col min="15362" max="15362" width="5.77734375" style="216" customWidth="1"/>
    <col min="15363" max="15363" width="7.109375" style="216" customWidth="1"/>
    <col min="15364" max="15364" width="6.109375" style="216" customWidth="1"/>
    <col min="15365" max="15365" width="11.6640625" style="216" customWidth="1"/>
    <col min="15366" max="15366" width="16" style="216" customWidth="1"/>
    <col min="15367" max="15367" width="65.6640625" style="216" customWidth="1"/>
    <col min="15368" max="15368" width="1.6640625" style="216" customWidth="1"/>
    <col min="15369" max="15369" width="5.77734375" style="216" customWidth="1"/>
    <col min="15370" max="15370" width="9.6640625" style="216" customWidth="1"/>
    <col min="15371" max="15371" width="15.44140625" style="216" customWidth="1"/>
    <col min="15372" max="15372" width="8.88671875" style="216"/>
    <col min="15373" max="15373" width="15.109375" style="216" bestFit="1" customWidth="1"/>
    <col min="15374" max="15615" width="8.88671875" style="216"/>
    <col min="15616" max="15616" width="16.33203125" style="216" customWidth="1"/>
    <col min="15617" max="15617" width="41.44140625" style="216" customWidth="1"/>
    <col min="15618" max="15618" width="5.77734375" style="216" customWidth="1"/>
    <col min="15619" max="15619" width="7.109375" style="216" customWidth="1"/>
    <col min="15620" max="15620" width="6.109375" style="216" customWidth="1"/>
    <col min="15621" max="15621" width="11.6640625" style="216" customWidth="1"/>
    <col min="15622" max="15622" width="16" style="216" customWidth="1"/>
    <col min="15623" max="15623" width="65.6640625" style="216" customWidth="1"/>
    <col min="15624" max="15624" width="1.6640625" style="216" customWidth="1"/>
    <col min="15625" max="15625" width="5.77734375" style="216" customWidth="1"/>
    <col min="15626" max="15626" width="9.6640625" style="216" customWidth="1"/>
    <col min="15627" max="15627" width="15.44140625" style="216" customWidth="1"/>
    <col min="15628" max="15628" width="8.88671875" style="216"/>
    <col min="15629" max="15629" width="15.109375" style="216" bestFit="1" customWidth="1"/>
    <col min="15630" max="15871" width="8.88671875" style="216"/>
    <col min="15872" max="15872" width="16.33203125" style="216" customWidth="1"/>
    <col min="15873" max="15873" width="41.44140625" style="216" customWidth="1"/>
    <col min="15874" max="15874" width="5.77734375" style="216" customWidth="1"/>
    <col min="15875" max="15875" width="7.109375" style="216" customWidth="1"/>
    <col min="15876" max="15876" width="6.109375" style="216" customWidth="1"/>
    <col min="15877" max="15877" width="11.6640625" style="216" customWidth="1"/>
    <col min="15878" max="15878" width="16" style="216" customWidth="1"/>
    <col min="15879" max="15879" width="65.6640625" style="216" customWidth="1"/>
    <col min="15880" max="15880" width="1.6640625" style="216" customWidth="1"/>
    <col min="15881" max="15881" width="5.77734375" style="216" customWidth="1"/>
    <col min="15882" max="15882" width="9.6640625" style="216" customWidth="1"/>
    <col min="15883" max="15883" width="15.44140625" style="216" customWidth="1"/>
    <col min="15884" max="15884" width="8.88671875" style="216"/>
    <col min="15885" max="15885" width="15.109375" style="216" bestFit="1" customWidth="1"/>
    <col min="15886" max="16127" width="8.88671875" style="216"/>
    <col min="16128" max="16128" width="16.33203125" style="216" customWidth="1"/>
    <col min="16129" max="16129" width="41.44140625" style="216" customWidth="1"/>
    <col min="16130" max="16130" width="5.77734375" style="216" customWidth="1"/>
    <col min="16131" max="16131" width="7.109375" style="216" customWidth="1"/>
    <col min="16132" max="16132" width="6.109375" style="216" customWidth="1"/>
    <col min="16133" max="16133" width="11.6640625" style="216" customWidth="1"/>
    <col min="16134" max="16134" width="16" style="216" customWidth="1"/>
    <col min="16135" max="16135" width="65.6640625" style="216" customWidth="1"/>
    <col min="16136" max="16136" width="1.6640625" style="216" customWidth="1"/>
    <col min="16137" max="16137" width="5.77734375" style="216" customWidth="1"/>
    <col min="16138" max="16138" width="9.6640625" style="216" customWidth="1"/>
    <col min="16139" max="16139" width="15.44140625" style="216" customWidth="1"/>
    <col min="16140" max="16140" width="8.88671875" style="216"/>
    <col min="16141" max="16141" width="15.109375" style="216" bestFit="1" customWidth="1"/>
    <col min="16142" max="16384" width="8.88671875" style="216"/>
  </cols>
  <sheetData>
    <row r="1" spans="1:13" ht="40.15" customHeight="1">
      <c r="A1" s="313" t="s">
        <v>856</v>
      </c>
      <c r="B1" s="314"/>
      <c r="C1" s="314"/>
      <c r="D1" s="314"/>
      <c r="E1" s="235"/>
      <c r="F1" s="235"/>
      <c r="G1" s="234"/>
      <c r="M1" s="217"/>
    </row>
    <row r="2" spans="1:13" ht="41.5" customHeight="1">
      <c r="A2" s="315" t="s">
        <v>890</v>
      </c>
      <c r="B2" s="316"/>
      <c r="C2" s="316"/>
      <c r="D2" s="316"/>
      <c r="E2" s="316"/>
      <c r="F2" s="316"/>
      <c r="G2" s="317"/>
      <c r="M2" s="217"/>
    </row>
    <row r="3" spans="1:13" ht="45" customHeight="1">
      <c r="A3" s="233" t="s">
        <v>858</v>
      </c>
      <c r="B3" s="232" t="s">
        <v>859</v>
      </c>
      <c r="C3" s="232" t="s">
        <v>860</v>
      </c>
      <c r="D3" s="230" t="s">
        <v>889</v>
      </c>
      <c r="E3" s="231" t="s">
        <v>863</v>
      </c>
      <c r="F3" s="230" t="s">
        <v>864</v>
      </c>
      <c r="G3" s="229" t="s">
        <v>865</v>
      </c>
      <c r="I3" s="217"/>
    </row>
    <row r="4" spans="1:13" ht="262" customHeight="1">
      <c r="A4" s="228" t="s">
        <v>888</v>
      </c>
      <c r="B4" s="227"/>
      <c r="C4" s="226">
        <v>1</v>
      </c>
      <c r="D4" s="225" t="s">
        <v>887</v>
      </c>
      <c r="E4" s="224">
        <v>0</v>
      </c>
      <c r="F4" s="224">
        <f>E4*C4</f>
        <v>0</v>
      </c>
      <c r="G4" s="223" t="s">
        <v>898</v>
      </c>
      <c r="I4" s="217"/>
    </row>
    <row r="5" spans="1:13" ht="14.65" customHeight="1">
      <c r="A5" s="318" t="s">
        <v>878</v>
      </c>
      <c r="B5" s="319"/>
      <c r="C5" s="222"/>
      <c r="D5" s="221"/>
      <c r="E5" s="220"/>
      <c r="F5" s="220"/>
      <c r="G5" s="219"/>
      <c r="I5" s="217"/>
    </row>
    <row r="6" spans="1:13" ht="37.15" customHeight="1">
      <c r="A6" s="320" t="s">
        <v>879</v>
      </c>
      <c r="B6" s="321"/>
      <c r="C6" s="321"/>
      <c r="D6" s="321"/>
      <c r="E6" s="321"/>
      <c r="F6" s="321"/>
      <c r="G6" s="322"/>
      <c r="I6" s="217"/>
    </row>
    <row r="7" spans="1:13" ht="9" customHeight="1">
      <c r="A7" s="323"/>
      <c r="B7" s="323"/>
      <c r="C7" s="323"/>
      <c r="D7" s="323"/>
      <c r="E7" s="323"/>
      <c r="F7" s="323"/>
      <c r="G7" s="323"/>
      <c r="H7" s="218" t="s">
        <v>26</v>
      </c>
      <c r="I7" s="217"/>
    </row>
    <row r="8" spans="1:13">
      <c r="I8" s="217"/>
    </row>
    <row r="9" spans="1:13">
      <c r="I9" s="217"/>
    </row>
  </sheetData>
  <mergeCells count="5">
    <mergeCell ref="A1:D1"/>
    <mergeCell ref="A2:G2"/>
    <mergeCell ref="A5:B5"/>
    <mergeCell ref="A6:G6"/>
    <mergeCell ref="A7:G7"/>
  </mergeCells>
  <pageMargins left="0.23622047244094491" right="0.23622047244094491" top="0.35433070866141736" bottom="0.35433070866141736" header="0.31496062992125984" footer="0.31496062992125984"/>
  <pageSetup paperSize="9" scale="95"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P182"/>
  <sheetViews>
    <sheetView showGridLines="0" tabSelected="1" topLeftCell="A118" workbookViewId="0">
      <selection activeCell="BU133" sqref="BU133"/>
    </sheetView>
  </sheetViews>
  <sheetFormatPr defaultRowHeight="10"/>
  <cols>
    <col min="1" max="1" width="8.33203125" style="1" customWidth="1"/>
    <col min="2" max="2" width="1.109375" style="1" customWidth="1"/>
    <col min="3" max="3" width="4.109375" style="1" customWidth="1"/>
    <col min="4" max="4" width="4.33203125" style="1" customWidth="1"/>
    <col min="5" max="5" width="17.109375" style="1" customWidth="1"/>
    <col min="6" max="6" width="50.77734375" style="1" customWidth="1"/>
    <col min="7" max="7" width="7.44140625" style="1" customWidth="1"/>
    <col min="8" max="8" width="14" style="1" customWidth="1"/>
    <col min="9" max="9" width="15.77734375" style="1" customWidth="1"/>
    <col min="10" max="10" width="22.33203125" style="1" customWidth="1"/>
    <col min="11" max="11" width="22.33203125" style="1" hidden="1" customWidth="1"/>
    <col min="12" max="12" width="7.77734375" style="1" customWidth="1"/>
    <col min="13" max="13" width="10.77734375" style="1" hidden="1" customWidth="1"/>
    <col min="14" max="14" width="9.33203125" style="1" hidden="1" customWidth="1"/>
    <col min="15" max="20" width="14.109375" style="1" hidden="1" customWidth="1"/>
    <col min="21" max="21" width="16.33203125" style="1" hidden="1" customWidth="1"/>
    <col min="22" max="22" width="12.33203125" style="1" hidden="1" customWidth="1"/>
    <col min="23" max="23" width="16.33203125" style="1" hidden="1" customWidth="1"/>
    <col min="24" max="24" width="12.33203125" style="1" hidden="1" customWidth="1"/>
    <col min="25" max="25" width="15" style="1" hidden="1" customWidth="1"/>
    <col min="26" max="26" width="11" style="1" hidden="1" customWidth="1"/>
    <col min="27" max="27" width="15" style="1" hidden="1" customWidth="1"/>
    <col min="28" max="28" width="16.33203125" style="1" hidden="1" customWidth="1"/>
    <col min="29" max="29" width="11" style="1" hidden="1" customWidth="1"/>
    <col min="30" max="30" width="15" style="1" hidden="1" customWidth="1"/>
    <col min="31" max="31" width="16.33203125" style="1" hidden="1" customWidth="1"/>
    <col min="32" max="43" width="8.88671875" hidden="1" customWidth="1"/>
    <col min="44" max="62" width="9.33203125" style="1" hidden="1" customWidth="1"/>
    <col min="63" max="63" width="11.5546875" style="1" hidden="1" customWidth="1"/>
    <col min="64" max="64" width="22.88671875" style="1" hidden="1" customWidth="1"/>
    <col min="65" max="65" width="21" style="1" hidden="1" customWidth="1"/>
  </cols>
  <sheetData>
    <row r="2" spans="1:46" s="1" customFormat="1" ht="37" customHeight="1">
      <c r="L2" s="259" t="s">
        <v>5</v>
      </c>
      <c r="M2" s="260"/>
      <c r="N2" s="260"/>
      <c r="O2" s="260"/>
      <c r="P2" s="260"/>
      <c r="Q2" s="260"/>
      <c r="R2" s="260"/>
      <c r="S2" s="260"/>
      <c r="T2" s="260"/>
      <c r="U2" s="260"/>
      <c r="V2" s="260"/>
      <c r="AT2" s="17" t="s">
        <v>104</v>
      </c>
    </row>
    <row r="3" spans="1:46" s="1" customFormat="1" ht="7" customHeight="1">
      <c r="B3" s="18"/>
      <c r="C3" s="19"/>
      <c r="D3" s="19"/>
      <c r="E3" s="19"/>
      <c r="F3" s="19"/>
      <c r="G3" s="19"/>
      <c r="H3" s="19"/>
      <c r="I3" s="19"/>
      <c r="J3" s="19"/>
      <c r="K3" s="19"/>
      <c r="L3" s="20"/>
      <c r="AT3" s="17" t="s">
        <v>86</v>
      </c>
    </row>
    <row r="4" spans="1:46" s="1" customFormat="1" ht="25" customHeight="1">
      <c r="B4" s="20"/>
      <c r="D4" s="21" t="s">
        <v>105</v>
      </c>
      <c r="L4" s="20"/>
      <c r="M4" s="89" t="s">
        <v>10</v>
      </c>
      <c r="AT4" s="17" t="s">
        <v>3</v>
      </c>
    </row>
    <row r="5" spans="1:46" s="1" customFormat="1" ht="7" customHeight="1">
      <c r="B5" s="20"/>
      <c r="L5" s="20"/>
    </row>
    <row r="6" spans="1:46" s="1" customFormat="1" ht="12" customHeight="1">
      <c r="B6" s="20"/>
      <c r="D6" s="27" t="s">
        <v>16</v>
      </c>
      <c r="L6" s="20"/>
    </row>
    <row r="7" spans="1:46" s="1" customFormat="1" ht="16.5" customHeight="1">
      <c r="B7" s="20"/>
      <c r="E7" s="299" t="str">
        <f>'Rekapitulace stavby'!K6</f>
        <v>KAPLE SV VÁCLAVA VONOKLASY Na Návsi, Vonoklasy</v>
      </c>
      <c r="F7" s="300"/>
      <c r="G7" s="300"/>
      <c r="H7" s="300"/>
      <c r="L7" s="20"/>
    </row>
    <row r="8" spans="1:46" s="2" customFormat="1" ht="12" customHeight="1">
      <c r="A8" s="32"/>
      <c r="B8" s="33"/>
      <c r="C8" s="32"/>
      <c r="D8" s="27" t="s">
        <v>106</v>
      </c>
      <c r="E8" s="32"/>
      <c r="F8" s="32"/>
      <c r="G8" s="32"/>
      <c r="H8" s="32"/>
      <c r="I8" s="32"/>
      <c r="J8" s="32"/>
      <c r="K8" s="32"/>
      <c r="L8" s="42"/>
      <c r="S8" s="32"/>
      <c r="T8" s="32"/>
      <c r="U8" s="32"/>
      <c r="V8" s="32"/>
      <c r="W8" s="32"/>
      <c r="X8" s="32"/>
      <c r="Y8" s="32"/>
      <c r="Z8" s="32"/>
      <c r="AA8" s="32"/>
      <c r="AB8" s="32"/>
      <c r="AC8" s="32"/>
      <c r="AD8" s="32"/>
      <c r="AE8" s="32"/>
    </row>
    <row r="9" spans="1:46" s="2" customFormat="1" ht="16.5" customHeight="1">
      <c r="A9" s="32"/>
      <c r="B9" s="33"/>
      <c r="C9" s="32"/>
      <c r="D9" s="32"/>
      <c r="E9" s="281" t="s">
        <v>779</v>
      </c>
      <c r="F9" s="298"/>
      <c r="G9" s="298"/>
      <c r="H9" s="298"/>
      <c r="I9" s="32"/>
      <c r="J9" s="32"/>
      <c r="K9" s="32"/>
      <c r="L9" s="42"/>
      <c r="S9" s="32"/>
      <c r="T9" s="32"/>
      <c r="U9" s="32"/>
      <c r="V9" s="32"/>
      <c r="W9" s="32"/>
      <c r="X9" s="32"/>
      <c r="Y9" s="32"/>
      <c r="Z9" s="32"/>
      <c r="AA9" s="32"/>
      <c r="AB9" s="32"/>
      <c r="AC9" s="32"/>
      <c r="AD9" s="32"/>
      <c r="AE9" s="32"/>
    </row>
    <row r="10" spans="1:46" s="2" customFormat="1">
      <c r="A10" s="32"/>
      <c r="B10" s="33"/>
      <c r="C10" s="32"/>
      <c r="D10" s="32"/>
      <c r="E10" s="32"/>
      <c r="F10" s="32"/>
      <c r="G10" s="32"/>
      <c r="H10" s="32"/>
      <c r="I10" s="32"/>
      <c r="J10" s="32"/>
      <c r="K10" s="32"/>
      <c r="L10" s="42"/>
      <c r="S10" s="32"/>
      <c r="T10" s="32"/>
      <c r="U10" s="32"/>
      <c r="V10" s="32"/>
      <c r="W10" s="32"/>
      <c r="X10" s="32"/>
      <c r="Y10" s="32"/>
      <c r="Z10" s="32"/>
      <c r="AA10" s="32"/>
      <c r="AB10" s="32"/>
      <c r="AC10" s="32"/>
      <c r="AD10" s="32"/>
      <c r="AE10" s="32"/>
    </row>
    <row r="11" spans="1:46" s="2" customFormat="1" ht="12" customHeight="1">
      <c r="A11" s="32"/>
      <c r="B11" s="33"/>
      <c r="C11" s="32"/>
      <c r="D11" s="27" t="s">
        <v>18</v>
      </c>
      <c r="E11" s="32"/>
      <c r="F11" s="25" t="s">
        <v>1</v>
      </c>
      <c r="G11" s="32"/>
      <c r="H11" s="32"/>
      <c r="I11" s="27" t="s">
        <v>19</v>
      </c>
      <c r="J11" s="25" t="s">
        <v>1</v>
      </c>
      <c r="K11" s="32"/>
      <c r="L11" s="42"/>
      <c r="S11" s="32"/>
      <c r="T11" s="32"/>
      <c r="U11" s="32"/>
      <c r="V11" s="32"/>
      <c r="W11" s="32"/>
      <c r="X11" s="32"/>
      <c r="Y11" s="32"/>
      <c r="Z11" s="32"/>
      <c r="AA11" s="32"/>
      <c r="AB11" s="32"/>
      <c r="AC11" s="32"/>
      <c r="AD11" s="32"/>
      <c r="AE11" s="32"/>
    </row>
    <row r="12" spans="1:46" s="2" customFormat="1" ht="12" customHeight="1">
      <c r="A12" s="32"/>
      <c r="B12" s="33"/>
      <c r="C12" s="32"/>
      <c r="D12" s="27" t="s">
        <v>20</v>
      </c>
      <c r="E12" s="32"/>
      <c r="F12" s="25" t="s">
        <v>21</v>
      </c>
      <c r="G12" s="32"/>
      <c r="H12" s="32"/>
      <c r="I12" s="27" t="s">
        <v>22</v>
      </c>
      <c r="J12" s="55" t="str">
        <f>'Rekapitulace stavby'!AN8</f>
        <v>20. 8. 2025</v>
      </c>
      <c r="K12" s="32"/>
      <c r="L12" s="42"/>
      <c r="S12" s="32"/>
      <c r="T12" s="32"/>
      <c r="U12" s="32"/>
      <c r="V12" s="32"/>
      <c r="W12" s="32"/>
      <c r="X12" s="32"/>
      <c r="Y12" s="32"/>
      <c r="Z12" s="32"/>
      <c r="AA12" s="32"/>
      <c r="AB12" s="32"/>
      <c r="AC12" s="32"/>
      <c r="AD12" s="32"/>
      <c r="AE12" s="32"/>
    </row>
    <row r="13" spans="1:46" s="2" customFormat="1" ht="10.9" customHeight="1">
      <c r="A13" s="32"/>
      <c r="B13" s="33"/>
      <c r="C13" s="32"/>
      <c r="D13" s="32"/>
      <c r="E13" s="32"/>
      <c r="F13" s="32"/>
      <c r="G13" s="32"/>
      <c r="H13" s="32"/>
      <c r="I13" s="32"/>
      <c r="J13" s="32"/>
      <c r="K13" s="32"/>
      <c r="L13" s="42"/>
      <c r="S13" s="32"/>
      <c r="T13" s="32"/>
      <c r="U13" s="32"/>
      <c r="V13" s="32"/>
      <c r="W13" s="32"/>
      <c r="X13" s="32"/>
      <c r="Y13" s="32"/>
      <c r="Z13" s="32"/>
      <c r="AA13" s="32"/>
      <c r="AB13" s="32"/>
      <c r="AC13" s="32"/>
      <c r="AD13" s="32"/>
      <c r="AE13" s="32"/>
    </row>
    <row r="14" spans="1:46" s="2" customFormat="1" ht="12" customHeight="1">
      <c r="A14" s="32"/>
      <c r="B14" s="33"/>
      <c r="C14" s="32"/>
      <c r="D14" s="27" t="s">
        <v>24</v>
      </c>
      <c r="E14" s="32"/>
      <c r="F14" s="32"/>
      <c r="G14" s="32"/>
      <c r="H14" s="32"/>
      <c r="I14" s="27" t="s">
        <v>25</v>
      </c>
      <c r="J14" s="25" t="str">
        <f>IF('Rekapitulace stavby'!AN10="","",'Rekapitulace stavby'!AN10)</f>
        <v/>
      </c>
      <c r="K14" s="32"/>
      <c r="L14" s="42"/>
      <c r="S14" s="32"/>
      <c r="T14" s="32"/>
      <c r="U14" s="32"/>
      <c r="V14" s="32"/>
      <c r="W14" s="32"/>
      <c r="X14" s="32"/>
      <c r="Y14" s="32"/>
      <c r="Z14" s="32"/>
      <c r="AA14" s="32"/>
      <c r="AB14" s="32"/>
      <c r="AC14" s="32"/>
      <c r="AD14" s="32"/>
      <c r="AE14" s="32"/>
    </row>
    <row r="15" spans="1:46" s="2" customFormat="1" ht="18" customHeight="1">
      <c r="A15" s="32"/>
      <c r="B15" s="33"/>
      <c r="C15" s="32"/>
      <c r="D15" s="32"/>
      <c r="E15" s="25" t="str">
        <f>IF('Rekapitulace stavby'!E11="","",'Rekapitulace stavby'!E11)</f>
        <v xml:space="preserve"> </v>
      </c>
      <c r="F15" s="32"/>
      <c r="G15" s="32"/>
      <c r="H15" s="32"/>
      <c r="I15" s="27" t="s">
        <v>27</v>
      </c>
      <c r="J15" s="25" t="str">
        <f>IF('Rekapitulace stavby'!AN11="","",'Rekapitulace stavby'!AN11)</f>
        <v/>
      </c>
      <c r="K15" s="32"/>
      <c r="L15" s="42"/>
      <c r="S15" s="32"/>
      <c r="T15" s="32"/>
      <c r="U15" s="32"/>
      <c r="V15" s="32"/>
      <c r="W15" s="32"/>
      <c r="X15" s="32"/>
      <c r="Y15" s="32"/>
      <c r="Z15" s="32"/>
      <c r="AA15" s="32"/>
      <c r="AB15" s="32"/>
      <c r="AC15" s="32"/>
      <c r="AD15" s="32"/>
      <c r="AE15" s="32"/>
    </row>
    <row r="16" spans="1:46" s="2" customFormat="1" ht="7" customHeight="1">
      <c r="A16" s="32"/>
      <c r="B16" s="33"/>
      <c r="C16" s="32"/>
      <c r="D16" s="32"/>
      <c r="E16" s="32"/>
      <c r="F16" s="32"/>
      <c r="G16" s="32"/>
      <c r="H16" s="32"/>
      <c r="I16" s="32"/>
      <c r="J16" s="32"/>
      <c r="K16" s="32"/>
      <c r="L16" s="42"/>
      <c r="S16" s="32"/>
      <c r="T16" s="32"/>
      <c r="U16" s="32"/>
      <c r="V16" s="32"/>
      <c r="W16" s="32"/>
      <c r="X16" s="32"/>
      <c r="Y16" s="32"/>
      <c r="Z16" s="32"/>
      <c r="AA16" s="32"/>
      <c r="AB16" s="32"/>
      <c r="AC16" s="32"/>
      <c r="AD16" s="32"/>
      <c r="AE16" s="32"/>
    </row>
    <row r="17" spans="1:31" s="2" customFormat="1" ht="12" customHeight="1">
      <c r="A17" s="32"/>
      <c r="B17" s="33"/>
      <c r="C17" s="32"/>
      <c r="D17" s="27" t="s">
        <v>28</v>
      </c>
      <c r="E17" s="32"/>
      <c r="F17" s="32"/>
      <c r="G17" s="32"/>
      <c r="H17" s="32"/>
      <c r="I17" s="27" t="s">
        <v>25</v>
      </c>
      <c r="J17" s="28" t="str">
        <f>'Rekapitulace stavby'!AN13</f>
        <v>Vyplň údaj</v>
      </c>
      <c r="K17" s="32"/>
      <c r="L17" s="42"/>
      <c r="S17" s="32"/>
      <c r="T17" s="32"/>
      <c r="U17" s="32"/>
      <c r="V17" s="32"/>
      <c r="W17" s="32"/>
      <c r="X17" s="32"/>
      <c r="Y17" s="32"/>
      <c r="Z17" s="32"/>
      <c r="AA17" s="32"/>
      <c r="AB17" s="32"/>
      <c r="AC17" s="32"/>
      <c r="AD17" s="32"/>
      <c r="AE17" s="32"/>
    </row>
    <row r="18" spans="1:31" s="2" customFormat="1" ht="18" customHeight="1">
      <c r="A18" s="32"/>
      <c r="B18" s="33"/>
      <c r="C18" s="32"/>
      <c r="D18" s="32"/>
      <c r="E18" s="301" t="str">
        <f>'Rekapitulace stavby'!E14</f>
        <v>Vyplň údaj</v>
      </c>
      <c r="F18" s="271"/>
      <c r="G18" s="271"/>
      <c r="H18" s="271"/>
      <c r="I18" s="27" t="s">
        <v>27</v>
      </c>
      <c r="J18" s="28" t="str">
        <f>'Rekapitulace stavby'!AN14</f>
        <v>Vyplň údaj</v>
      </c>
      <c r="K18" s="32"/>
      <c r="L18" s="42"/>
      <c r="S18" s="32"/>
      <c r="T18" s="32"/>
      <c r="U18" s="32"/>
      <c r="V18" s="32"/>
      <c r="W18" s="32"/>
      <c r="X18" s="32"/>
      <c r="Y18" s="32"/>
      <c r="Z18" s="32"/>
      <c r="AA18" s="32"/>
      <c r="AB18" s="32"/>
      <c r="AC18" s="32"/>
      <c r="AD18" s="32"/>
      <c r="AE18" s="32"/>
    </row>
    <row r="19" spans="1:31" s="2" customFormat="1" ht="7" customHeight="1">
      <c r="A19" s="32"/>
      <c r="B19" s="33"/>
      <c r="C19" s="32"/>
      <c r="D19" s="32"/>
      <c r="E19" s="32"/>
      <c r="F19" s="32"/>
      <c r="G19" s="32"/>
      <c r="H19" s="32"/>
      <c r="I19" s="32"/>
      <c r="J19" s="32"/>
      <c r="K19" s="32"/>
      <c r="L19" s="42"/>
      <c r="S19" s="32"/>
      <c r="T19" s="32"/>
      <c r="U19" s="32"/>
      <c r="V19" s="32"/>
      <c r="W19" s="32"/>
      <c r="X19" s="32"/>
      <c r="Y19" s="32"/>
      <c r="Z19" s="32"/>
      <c r="AA19" s="32"/>
      <c r="AB19" s="32"/>
      <c r="AC19" s="32"/>
      <c r="AD19" s="32"/>
      <c r="AE19" s="32"/>
    </row>
    <row r="20" spans="1:31" s="2" customFormat="1" ht="12" customHeight="1">
      <c r="A20" s="32"/>
      <c r="B20" s="33"/>
      <c r="C20" s="32"/>
      <c r="D20" s="27" t="s">
        <v>30</v>
      </c>
      <c r="E20" s="32"/>
      <c r="F20" s="32"/>
      <c r="G20" s="32"/>
      <c r="H20" s="32"/>
      <c r="I20" s="27" t="s">
        <v>25</v>
      </c>
      <c r="J20" s="25" t="s">
        <v>1</v>
      </c>
      <c r="K20" s="32"/>
      <c r="L20" s="42"/>
      <c r="S20" s="32"/>
      <c r="T20" s="32"/>
      <c r="U20" s="32"/>
      <c r="V20" s="32"/>
      <c r="W20" s="32"/>
      <c r="X20" s="32"/>
      <c r="Y20" s="32"/>
      <c r="Z20" s="32"/>
      <c r="AA20" s="32"/>
      <c r="AB20" s="32"/>
      <c r="AC20" s="32"/>
      <c r="AD20" s="32"/>
      <c r="AE20" s="32"/>
    </row>
    <row r="21" spans="1:31" s="2" customFormat="1" ht="18" customHeight="1">
      <c r="A21" s="32"/>
      <c r="B21" s="33"/>
      <c r="C21" s="32"/>
      <c r="D21" s="32"/>
      <c r="E21" s="25" t="s">
        <v>31</v>
      </c>
      <c r="F21" s="32"/>
      <c r="G21" s="32"/>
      <c r="H21" s="32"/>
      <c r="I21" s="27" t="s">
        <v>27</v>
      </c>
      <c r="J21" s="25" t="s">
        <v>1</v>
      </c>
      <c r="K21" s="32"/>
      <c r="L21" s="42"/>
      <c r="S21" s="32"/>
      <c r="T21" s="32"/>
      <c r="U21" s="32"/>
      <c r="V21" s="32"/>
      <c r="W21" s="32"/>
      <c r="X21" s="32"/>
      <c r="Y21" s="32"/>
      <c r="Z21" s="32"/>
      <c r="AA21" s="32"/>
      <c r="AB21" s="32"/>
      <c r="AC21" s="32"/>
      <c r="AD21" s="32"/>
      <c r="AE21" s="32"/>
    </row>
    <row r="22" spans="1:31" s="2" customFormat="1" ht="7" customHeight="1">
      <c r="A22" s="32"/>
      <c r="B22" s="33"/>
      <c r="C22" s="32"/>
      <c r="D22" s="32"/>
      <c r="E22" s="32"/>
      <c r="F22" s="32"/>
      <c r="G22" s="32"/>
      <c r="H22" s="32"/>
      <c r="I22" s="32"/>
      <c r="J22" s="32"/>
      <c r="K22" s="32"/>
      <c r="L22" s="42"/>
      <c r="S22" s="32"/>
      <c r="T22" s="32"/>
      <c r="U22" s="32"/>
      <c r="V22" s="32"/>
      <c r="W22" s="32"/>
      <c r="X22" s="32"/>
      <c r="Y22" s="32"/>
      <c r="Z22" s="32"/>
      <c r="AA22" s="32"/>
      <c r="AB22" s="32"/>
      <c r="AC22" s="32"/>
      <c r="AD22" s="32"/>
      <c r="AE22" s="32"/>
    </row>
    <row r="23" spans="1:31" s="2" customFormat="1" ht="12" customHeight="1">
      <c r="A23" s="32"/>
      <c r="B23" s="33"/>
      <c r="C23" s="32"/>
      <c r="D23" s="27" t="s">
        <v>33</v>
      </c>
      <c r="E23" s="32"/>
      <c r="F23" s="32"/>
      <c r="G23" s="32"/>
      <c r="H23" s="32"/>
      <c r="I23" s="27" t="s">
        <v>25</v>
      </c>
      <c r="J23" s="25" t="s">
        <v>1</v>
      </c>
      <c r="K23" s="32"/>
      <c r="L23" s="42"/>
      <c r="S23" s="32"/>
      <c r="T23" s="32"/>
      <c r="U23" s="32"/>
      <c r="V23" s="32"/>
      <c r="W23" s="32"/>
      <c r="X23" s="32"/>
      <c r="Y23" s="32"/>
      <c r="Z23" s="32"/>
      <c r="AA23" s="32"/>
      <c r="AB23" s="32"/>
      <c r="AC23" s="32"/>
      <c r="AD23" s="32"/>
      <c r="AE23" s="32"/>
    </row>
    <row r="24" spans="1:31" s="2" customFormat="1" ht="18" customHeight="1">
      <c r="A24" s="32"/>
      <c r="B24" s="33"/>
      <c r="C24" s="32"/>
      <c r="D24" s="32"/>
      <c r="E24" s="25" t="s">
        <v>34</v>
      </c>
      <c r="F24" s="32"/>
      <c r="G24" s="32"/>
      <c r="H24" s="32"/>
      <c r="I24" s="27" t="s">
        <v>27</v>
      </c>
      <c r="J24" s="25" t="s">
        <v>1</v>
      </c>
      <c r="K24" s="32"/>
      <c r="L24" s="42"/>
      <c r="S24" s="32"/>
      <c r="T24" s="32"/>
      <c r="U24" s="32"/>
      <c r="V24" s="32"/>
      <c r="W24" s="32"/>
      <c r="X24" s="32"/>
      <c r="Y24" s="32"/>
      <c r="Z24" s="32"/>
      <c r="AA24" s="32"/>
      <c r="AB24" s="32"/>
      <c r="AC24" s="32"/>
      <c r="AD24" s="32"/>
      <c r="AE24" s="32"/>
    </row>
    <row r="25" spans="1:31" s="2" customFormat="1" ht="7" customHeight="1">
      <c r="A25" s="32"/>
      <c r="B25" s="33"/>
      <c r="C25" s="32"/>
      <c r="D25" s="32"/>
      <c r="E25" s="32"/>
      <c r="F25" s="32"/>
      <c r="G25" s="32"/>
      <c r="H25" s="32"/>
      <c r="I25" s="32"/>
      <c r="J25" s="32"/>
      <c r="K25" s="32"/>
      <c r="L25" s="42"/>
      <c r="S25" s="32"/>
      <c r="T25" s="32"/>
      <c r="U25" s="32"/>
      <c r="V25" s="32"/>
      <c r="W25" s="32"/>
      <c r="X25" s="32"/>
      <c r="Y25" s="32"/>
      <c r="Z25" s="32"/>
      <c r="AA25" s="32"/>
      <c r="AB25" s="32"/>
      <c r="AC25" s="32"/>
      <c r="AD25" s="32"/>
      <c r="AE25" s="32"/>
    </row>
    <row r="26" spans="1:31" s="2" customFormat="1" ht="12" customHeight="1">
      <c r="A26" s="32"/>
      <c r="B26" s="33"/>
      <c r="C26" s="32"/>
      <c r="D26" s="27" t="s">
        <v>35</v>
      </c>
      <c r="E26" s="32"/>
      <c r="F26" s="32"/>
      <c r="G26" s="32"/>
      <c r="H26" s="32"/>
      <c r="I26" s="32"/>
      <c r="J26" s="32"/>
      <c r="K26" s="32"/>
      <c r="L26" s="42"/>
      <c r="S26" s="32"/>
      <c r="T26" s="32"/>
      <c r="U26" s="32"/>
      <c r="V26" s="32"/>
      <c r="W26" s="32"/>
      <c r="X26" s="32"/>
      <c r="Y26" s="32"/>
      <c r="Z26" s="32"/>
      <c r="AA26" s="32"/>
      <c r="AB26" s="32"/>
      <c r="AC26" s="32"/>
      <c r="AD26" s="32"/>
      <c r="AE26" s="32"/>
    </row>
    <row r="27" spans="1:31" s="8" customFormat="1" ht="16.5" customHeight="1">
      <c r="A27" s="90"/>
      <c r="B27" s="91"/>
      <c r="C27" s="90"/>
      <c r="D27" s="90"/>
      <c r="E27" s="275" t="s">
        <v>1</v>
      </c>
      <c r="F27" s="275"/>
      <c r="G27" s="275"/>
      <c r="H27" s="275"/>
      <c r="I27" s="90"/>
      <c r="J27" s="90"/>
      <c r="K27" s="90"/>
      <c r="L27" s="92"/>
      <c r="S27" s="90"/>
      <c r="T27" s="90"/>
      <c r="U27" s="90"/>
      <c r="V27" s="90"/>
      <c r="W27" s="90"/>
      <c r="X27" s="90"/>
      <c r="Y27" s="90"/>
      <c r="Z27" s="90"/>
      <c r="AA27" s="90"/>
      <c r="AB27" s="90"/>
      <c r="AC27" s="90"/>
      <c r="AD27" s="90"/>
      <c r="AE27" s="90"/>
    </row>
    <row r="28" spans="1:31" s="2" customFormat="1" ht="7" customHeight="1">
      <c r="A28" s="32"/>
      <c r="B28" s="33"/>
      <c r="C28" s="32"/>
      <c r="D28" s="32"/>
      <c r="E28" s="32"/>
      <c r="F28" s="32"/>
      <c r="G28" s="32"/>
      <c r="H28" s="32"/>
      <c r="I28" s="32"/>
      <c r="J28" s="32"/>
      <c r="K28" s="32"/>
      <c r="L28" s="42"/>
      <c r="S28" s="32"/>
      <c r="T28" s="32"/>
      <c r="U28" s="32"/>
      <c r="V28" s="32"/>
      <c r="W28" s="32"/>
      <c r="X28" s="32"/>
      <c r="Y28" s="32"/>
      <c r="Z28" s="32"/>
      <c r="AA28" s="32"/>
      <c r="AB28" s="32"/>
      <c r="AC28" s="32"/>
      <c r="AD28" s="32"/>
      <c r="AE28" s="32"/>
    </row>
    <row r="29" spans="1:31" s="2" customFormat="1" ht="7" customHeight="1">
      <c r="A29" s="32"/>
      <c r="B29" s="33"/>
      <c r="C29" s="32"/>
      <c r="D29" s="66"/>
      <c r="E29" s="66"/>
      <c r="F29" s="66"/>
      <c r="G29" s="66"/>
      <c r="H29" s="66"/>
      <c r="I29" s="66"/>
      <c r="J29" s="66"/>
      <c r="K29" s="66"/>
      <c r="L29" s="42"/>
      <c r="S29" s="32"/>
      <c r="T29" s="32"/>
      <c r="U29" s="32"/>
      <c r="V29" s="32"/>
      <c r="W29" s="32"/>
      <c r="X29" s="32"/>
      <c r="Y29" s="32"/>
      <c r="Z29" s="32"/>
      <c r="AA29" s="32"/>
      <c r="AB29" s="32"/>
      <c r="AC29" s="32"/>
      <c r="AD29" s="32"/>
      <c r="AE29" s="32"/>
    </row>
    <row r="30" spans="1:31" s="2" customFormat="1" ht="25.4" customHeight="1">
      <c r="A30" s="32"/>
      <c r="B30" s="33"/>
      <c r="C30" s="32"/>
      <c r="D30" s="93" t="s">
        <v>36</v>
      </c>
      <c r="E30" s="32"/>
      <c r="F30" s="32"/>
      <c r="G30" s="32"/>
      <c r="H30" s="32"/>
      <c r="I30" s="32"/>
      <c r="J30" s="71">
        <f>ROUND(J128, 2)</f>
        <v>0</v>
      </c>
      <c r="K30" s="32"/>
      <c r="L30" s="42"/>
      <c r="S30" s="32"/>
      <c r="T30" s="32"/>
      <c r="U30" s="32"/>
      <c r="V30" s="32"/>
      <c r="W30" s="32"/>
      <c r="X30" s="32"/>
      <c r="Y30" s="32"/>
      <c r="Z30" s="32"/>
      <c r="AA30" s="32"/>
      <c r="AB30" s="32"/>
      <c r="AC30" s="32"/>
      <c r="AD30" s="32"/>
      <c r="AE30" s="32"/>
    </row>
    <row r="31" spans="1:31" s="2" customFormat="1" ht="7" customHeight="1">
      <c r="A31" s="32"/>
      <c r="B31" s="33"/>
      <c r="C31" s="32"/>
      <c r="D31" s="66"/>
      <c r="E31" s="66"/>
      <c r="F31" s="66"/>
      <c r="G31" s="66"/>
      <c r="H31" s="66"/>
      <c r="I31" s="66"/>
      <c r="J31" s="66"/>
      <c r="K31" s="66"/>
      <c r="L31" s="42"/>
      <c r="S31" s="32"/>
      <c r="T31" s="32"/>
      <c r="U31" s="32"/>
      <c r="V31" s="32"/>
      <c r="W31" s="32"/>
      <c r="X31" s="32"/>
      <c r="Y31" s="32"/>
      <c r="Z31" s="32"/>
      <c r="AA31" s="32"/>
      <c r="AB31" s="32"/>
      <c r="AC31" s="32"/>
      <c r="AD31" s="32"/>
      <c r="AE31" s="32"/>
    </row>
    <row r="32" spans="1:31" s="2" customFormat="1" ht="14.5" customHeight="1">
      <c r="A32" s="32"/>
      <c r="B32" s="33"/>
      <c r="C32" s="32"/>
      <c r="D32" s="32"/>
      <c r="E32" s="32"/>
      <c r="F32" s="36" t="s">
        <v>38</v>
      </c>
      <c r="G32" s="32"/>
      <c r="H32" s="32"/>
      <c r="I32" s="36" t="s">
        <v>37</v>
      </c>
      <c r="J32" s="36" t="s">
        <v>39</v>
      </c>
      <c r="K32" s="32"/>
      <c r="L32" s="42"/>
      <c r="S32" s="32"/>
      <c r="T32" s="32"/>
      <c r="U32" s="32"/>
      <c r="V32" s="32"/>
      <c r="W32" s="32"/>
      <c r="X32" s="32"/>
      <c r="Y32" s="32"/>
      <c r="Z32" s="32"/>
      <c r="AA32" s="32"/>
      <c r="AB32" s="32"/>
      <c r="AC32" s="32"/>
      <c r="AD32" s="32"/>
      <c r="AE32" s="32"/>
    </row>
    <row r="33" spans="1:31" s="2" customFormat="1" ht="14.5" customHeight="1">
      <c r="A33" s="32"/>
      <c r="B33" s="33"/>
      <c r="C33" s="32"/>
      <c r="D33" s="94" t="s">
        <v>40</v>
      </c>
      <c r="E33" s="27" t="s">
        <v>41</v>
      </c>
      <c r="F33" s="95">
        <f>ROUND((SUM(BE128:BE181)),  2)</f>
        <v>0</v>
      </c>
      <c r="G33" s="32"/>
      <c r="H33" s="32"/>
      <c r="I33" s="96">
        <v>0.21</v>
      </c>
      <c r="J33" s="95">
        <f>ROUND(((SUM(BE128:BE181))*I33),  2)</f>
        <v>0</v>
      </c>
      <c r="K33" s="32"/>
      <c r="L33" s="42"/>
      <c r="S33" s="32"/>
      <c r="T33" s="32"/>
      <c r="U33" s="32"/>
      <c r="V33" s="32"/>
      <c r="W33" s="32"/>
      <c r="X33" s="32"/>
      <c r="Y33" s="32"/>
      <c r="Z33" s="32"/>
      <c r="AA33" s="32"/>
      <c r="AB33" s="32"/>
      <c r="AC33" s="32"/>
      <c r="AD33" s="32"/>
      <c r="AE33" s="32"/>
    </row>
    <row r="34" spans="1:31" s="2" customFormat="1" ht="14.5" customHeight="1">
      <c r="A34" s="32"/>
      <c r="B34" s="33"/>
      <c r="C34" s="32"/>
      <c r="D34" s="32"/>
      <c r="E34" s="27" t="s">
        <v>42</v>
      </c>
      <c r="F34" s="95">
        <f>ROUND((SUM(BF128:BF181)),  2)</f>
        <v>0</v>
      </c>
      <c r="G34" s="32"/>
      <c r="H34" s="32"/>
      <c r="I34" s="96">
        <v>0.12</v>
      </c>
      <c r="J34" s="95">
        <f>ROUND(((SUM(BF128:BF181))*I34),  2)</f>
        <v>0</v>
      </c>
      <c r="K34" s="32"/>
      <c r="L34" s="42"/>
      <c r="S34" s="32"/>
      <c r="T34" s="32"/>
      <c r="U34" s="32"/>
      <c r="V34" s="32"/>
      <c r="W34" s="32"/>
      <c r="X34" s="32"/>
      <c r="Y34" s="32"/>
      <c r="Z34" s="32"/>
      <c r="AA34" s="32"/>
      <c r="AB34" s="32"/>
      <c r="AC34" s="32"/>
      <c r="AD34" s="32"/>
      <c r="AE34" s="32"/>
    </row>
    <row r="35" spans="1:31" s="2" customFormat="1" ht="14.5" hidden="1" customHeight="1">
      <c r="A35" s="32"/>
      <c r="B35" s="33"/>
      <c r="C35" s="32"/>
      <c r="D35" s="32"/>
      <c r="E35" s="27" t="s">
        <v>43</v>
      </c>
      <c r="F35" s="95">
        <f>ROUND((SUM(BG128:BG181)),  2)</f>
        <v>0</v>
      </c>
      <c r="G35" s="32"/>
      <c r="H35" s="32"/>
      <c r="I35" s="96">
        <v>0.21</v>
      </c>
      <c r="J35" s="95">
        <f>0</f>
        <v>0</v>
      </c>
      <c r="K35" s="32"/>
      <c r="L35" s="42"/>
      <c r="S35" s="32"/>
      <c r="T35" s="32"/>
      <c r="U35" s="32"/>
      <c r="V35" s="32"/>
      <c r="W35" s="32"/>
      <c r="X35" s="32"/>
      <c r="Y35" s="32"/>
      <c r="Z35" s="32"/>
      <c r="AA35" s="32"/>
      <c r="AB35" s="32"/>
      <c r="AC35" s="32"/>
      <c r="AD35" s="32"/>
      <c r="AE35" s="32"/>
    </row>
    <row r="36" spans="1:31" s="2" customFormat="1" ht="14.5" hidden="1" customHeight="1">
      <c r="A36" s="32"/>
      <c r="B36" s="33"/>
      <c r="C36" s="32"/>
      <c r="D36" s="32"/>
      <c r="E36" s="27" t="s">
        <v>44</v>
      </c>
      <c r="F36" s="95">
        <f>ROUND((SUM(BH128:BH181)),  2)</f>
        <v>0</v>
      </c>
      <c r="G36" s="32"/>
      <c r="H36" s="32"/>
      <c r="I36" s="96">
        <v>0.12</v>
      </c>
      <c r="J36" s="95">
        <f>0</f>
        <v>0</v>
      </c>
      <c r="K36" s="32"/>
      <c r="L36" s="42"/>
      <c r="S36" s="32"/>
      <c r="T36" s="32"/>
      <c r="U36" s="32"/>
      <c r="V36" s="32"/>
      <c r="W36" s="32"/>
      <c r="X36" s="32"/>
      <c r="Y36" s="32"/>
      <c r="Z36" s="32"/>
      <c r="AA36" s="32"/>
      <c r="AB36" s="32"/>
      <c r="AC36" s="32"/>
      <c r="AD36" s="32"/>
      <c r="AE36" s="32"/>
    </row>
    <row r="37" spans="1:31" s="2" customFormat="1" ht="14.5" hidden="1" customHeight="1">
      <c r="A37" s="32"/>
      <c r="B37" s="33"/>
      <c r="C37" s="32"/>
      <c r="D37" s="32"/>
      <c r="E37" s="27" t="s">
        <v>45</v>
      </c>
      <c r="F37" s="95">
        <f>ROUND((SUM(BI128:BI181)),  2)</f>
        <v>0</v>
      </c>
      <c r="G37" s="32"/>
      <c r="H37" s="32"/>
      <c r="I37" s="96">
        <v>0</v>
      </c>
      <c r="J37" s="95">
        <f>0</f>
        <v>0</v>
      </c>
      <c r="K37" s="32"/>
      <c r="L37" s="42"/>
      <c r="S37" s="32"/>
      <c r="T37" s="32"/>
      <c r="U37" s="32"/>
      <c r="V37" s="32"/>
      <c r="W37" s="32"/>
      <c r="X37" s="32"/>
      <c r="Y37" s="32"/>
      <c r="Z37" s="32"/>
      <c r="AA37" s="32"/>
      <c r="AB37" s="32"/>
      <c r="AC37" s="32"/>
      <c r="AD37" s="32"/>
      <c r="AE37" s="32"/>
    </row>
    <row r="38" spans="1:31" s="2" customFormat="1" ht="7" customHeight="1">
      <c r="A38" s="32"/>
      <c r="B38" s="33"/>
      <c r="C38" s="32"/>
      <c r="D38" s="32"/>
      <c r="E38" s="32"/>
      <c r="F38" s="32"/>
      <c r="G38" s="32"/>
      <c r="H38" s="32"/>
      <c r="I38" s="32"/>
      <c r="J38" s="32"/>
      <c r="K38" s="32"/>
      <c r="L38" s="42"/>
      <c r="S38" s="32"/>
      <c r="T38" s="32"/>
      <c r="U38" s="32"/>
      <c r="V38" s="32"/>
      <c r="W38" s="32"/>
      <c r="X38" s="32"/>
      <c r="Y38" s="32"/>
      <c r="Z38" s="32"/>
      <c r="AA38" s="32"/>
      <c r="AB38" s="32"/>
      <c r="AC38" s="32"/>
      <c r="AD38" s="32"/>
      <c r="AE38" s="32"/>
    </row>
    <row r="39" spans="1:31" s="2" customFormat="1" ht="25.4" customHeight="1">
      <c r="A39" s="32"/>
      <c r="B39" s="33"/>
      <c r="C39" s="97"/>
      <c r="D39" s="98" t="s">
        <v>46</v>
      </c>
      <c r="E39" s="60"/>
      <c r="F39" s="60"/>
      <c r="G39" s="99" t="s">
        <v>47</v>
      </c>
      <c r="H39" s="100" t="s">
        <v>48</v>
      </c>
      <c r="I39" s="60"/>
      <c r="J39" s="101">
        <f>SUM(J30:J37)</f>
        <v>0</v>
      </c>
      <c r="K39" s="102"/>
      <c r="L39" s="42"/>
      <c r="S39" s="32"/>
      <c r="T39" s="32"/>
      <c r="U39" s="32"/>
      <c r="V39" s="32"/>
      <c r="W39" s="32"/>
      <c r="X39" s="32"/>
      <c r="Y39" s="32"/>
      <c r="Z39" s="32"/>
      <c r="AA39" s="32"/>
      <c r="AB39" s="32"/>
      <c r="AC39" s="32"/>
      <c r="AD39" s="32"/>
      <c r="AE39" s="32"/>
    </row>
    <row r="40" spans="1:31" s="2" customFormat="1" ht="14.5" customHeight="1">
      <c r="A40" s="32"/>
      <c r="B40" s="33"/>
      <c r="C40" s="32"/>
      <c r="D40" s="32"/>
      <c r="E40" s="32"/>
      <c r="F40" s="32"/>
      <c r="G40" s="32"/>
      <c r="H40" s="32"/>
      <c r="I40" s="32"/>
      <c r="J40" s="32"/>
      <c r="K40" s="32"/>
      <c r="L40" s="42"/>
      <c r="S40" s="32"/>
      <c r="T40" s="32"/>
      <c r="U40" s="32"/>
      <c r="V40" s="32"/>
      <c r="W40" s="32"/>
      <c r="X40" s="32"/>
      <c r="Y40" s="32"/>
      <c r="Z40" s="32"/>
      <c r="AA40" s="32"/>
      <c r="AB40" s="32"/>
      <c r="AC40" s="32"/>
      <c r="AD40" s="32"/>
      <c r="AE40" s="32"/>
    </row>
    <row r="41" spans="1:31" s="1" customFormat="1" ht="14.5" customHeight="1">
      <c r="B41" s="20"/>
      <c r="L41" s="20"/>
    </row>
    <row r="42" spans="1:31" s="1" customFormat="1" ht="14.5" customHeight="1">
      <c r="B42" s="20"/>
      <c r="L42" s="20"/>
    </row>
    <row r="43" spans="1:31" s="1" customFormat="1" ht="14.5" customHeight="1">
      <c r="B43" s="20"/>
      <c r="L43" s="20"/>
    </row>
    <row r="44" spans="1:31" s="1" customFormat="1" ht="14.5" customHeight="1">
      <c r="B44" s="20"/>
      <c r="L44" s="20"/>
    </row>
    <row r="45" spans="1:31" s="1" customFormat="1" ht="14.5" customHeight="1">
      <c r="B45" s="20"/>
      <c r="L45" s="20"/>
    </row>
    <row r="46" spans="1:31" s="1" customFormat="1" ht="14.5" customHeight="1">
      <c r="B46" s="20"/>
      <c r="L46" s="20"/>
    </row>
    <row r="47" spans="1:31" s="1" customFormat="1" ht="14.5" customHeight="1">
      <c r="B47" s="20"/>
      <c r="L47" s="20"/>
    </row>
    <row r="48" spans="1:31" s="1" customFormat="1" ht="14.5" customHeight="1">
      <c r="B48" s="20"/>
      <c r="L48" s="20"/>
    </row>
    <row r="49" spans="1:31" s="1" customFormat="1" ht="14.5" customHeight="1">
      <c r="B49" s="20"/>
      <c r="L49" s="20"/>
    </row>
    <row r="50" spans="1:31" s="2" customFormat="1" ht="14.5" customHeight="1">
      <c r="B50" s="42"/>
      <c r="D50" s="43" t="s">
        <v>49</v>
      </c>
      <c r="E50" s="44"/>
      <c r="F50" s="44"/>
      <c r="G50" s="43" t="s">
        <v>50</v>
      </c>
      <c r="H50" s="44"/>
      <c r="I50" s="44"/>
      <c r="J50" s="44"/>
      <c r="K50" s="44"/>
      <c r="L50" s="42"/>
    </row>
    <row r="51" spans="1:31">
      <c r="B51" s="20"/>
      <c r="L51" s="20"/>
    </row>
    <row r="52" spans="1:31">
      <c r="B52" s="20"/>
      <c r="L52" s="20"/>
    </row>
    <row r="53" spans="1:31">
      <c r="B53" s="20"/>
      <c r="L53" s="20"/>
    </row>
    <row r="54" spans="1:31">
      <c r="B54" s="20"/>
      <c r="L54" s="20"/>
    </row>
    <row r="55" spans="1:31">
      <c r="B55" s="20"/>
      <c r="L55" s="20"/>
    </row>
    <row r="56" spans="1:31">
      <c r="B56" s="20"/>
      <c r="L56" s="20"/>
    </row>
    <row r="57" spans="1:31">
      <c r="B57" s="20"/>
      <c r="L57" s="20"/>
    </row>
    <row r="58" spans="1:31">
      <c r="B58" s="20"/>
      <c r="L58" s="20"/>
    </row>
    <row r="59" spans="1:31">
      <c r="B59" s="20"/>
      <c r="L59" s="20"/>
    </row>
    <row r="60" spans="1:31">
      <c r="B60" s="20"/>
      <c r="L60" s="20"/>
    </row>
    <row r="61" spans="1:31" s="2" customFormat="1" ht="12.5">
      <c r="A61" s="32"/>
      <c r="B61" s="33"/>
      <c r="C61" s="32"/>
      <c r="D61" s="45" t="s">
        <v>51</v>
      </c>
      <c r="E61" s="35"/>
      <c r="F61" s="103" t="s">
        <v>52</v>
      </c>
      <c r="G61" s="45" t="s">
        <v>51</v>
      </c>
      <c r="H61" s="35"/>
      <c r="I61" s="35"/>
      <c r="J61" s="104" t="s">
        <v>52</v>
      </c>
      <c r="K61" s="35"/>
      <c r="L61" s="42"/>
      <c r="S61" s="32"/>
      <c r="T61" s="32"/>
      <c r="U61" s="32"/>
      <c r="V61" s="32"/>
      <c r="W61" s="32"/>
      <c r="X61" s="32"/>
      <c r="Y61" s="32"/>
      <c r="Z61" s="32"/>
      <c r="AA61" s="32"/>
      <c r="AB61" s="32"/>
      <c r="AC61" s="32"/>
      <c r="AD61" s="32"/>
      <c r="AE61" s="32"/>
    </row>
    <row r="62" spans="1:31">
      <c r="B62" s="20"/>
      <c r="L62" s="20"/>
    </row>
    <row r="63" spans="1:31">
      <c r="B63" s="20"/>
      <c r="L63" s="20"/>
    </row>
    <row r="64" spans="1:31">
      <c r="B64" s="20"/>
      <c r="L64" s="20"/>
    </row>
    <row r="65" spans="1:31" s="2" customFormat="1" ht="13">
      <c r="A65" s="32"/>
      <c r="B65" s="33"/>
      <c r="C65" s="32"/>
      <c r="D65" s="43" t="s">
        <v>53</v>
      </c>
      <c r="E65" s="46"/>
      <c r="F65" s="46"/>
      <c r="G65" s="43" t="s">
        <v>54</v>
      </c>
      <c r="H65" s="46"/>
      <c r="I65" s="46"/>
      <c r="J65" s="46"/>
      <c r="K65" s="46"/>
      <c r="L65" s="42"/>
      <c r="S65" s="32"/>
      <c r="T65" s="32"/>
      <c r="U65" s="32"/>
      <c r="V65" s="32"/>
      <c r="W65" s="32"/>
      <c r="X65" s="32"/>
      <c r="Y65" s="32"/>
      <c r="Z65" s="32"/>
      <c r="AA65" s="32"/>
      <c r="AB65" s="32"/>
      <c r="AC65" s="32"/>
      <c r="AD65" s="32"/>
      <c r="AE65" s="32"/>
    </row>
    <row r="66" spans="1:31">
      <c r="B66" s="20"/>
      <c r="L66" s="20"/>
    </row>
    <row r="67" spans="1:31">
      <c r="B67" s="20"/>
      <c r="L67" s="20"/>
    </row>
    <row r="68" spans="1:31">
      <c r="B68" s="20"/>
      <c r="L68" s="20"/>
    </row>
    <row r="69" spans="1:31">
      <c r="B69" s="20"/>
      <c r="L69" s="20"/>
    </row>
    <row r="70" spans="1:31">
      <c r="B70" s="20"/>
      <c r="L70" s="20"/>
    </row>
    <row r="71" spans="1:31">
      <c r="B71" s="20"/>
      <c r="L71" s="20"/>
    </row>
    <row r="72" spans="1:31">
      <c r="B72" s="20"/>
      <c r="L72" s="20"/>
    </row>
    <row r="73" spans="1:31">
      <c r="B73" s="20"/>
      <c r="L73" s="20"/>
    </row>
    <row r="74" spans="1:31">
      <c r="B74" s="20"/>
      <c r="L74" s="20"/>
    </row>
    <row r="75" spans="1:31">
      <c r="B75" s="20"/>
      <c r="L75" s="20"/>
    </row>
    <row r="76" spans="1:31" s="2" customFormat="1" ht="12.5">
      <c r="A76" s="32"/>
      <c r="B76" s="33"/>
      <c r="C76" s="32"/>
      <c r="D76" s="45" t="s">
        <v>51</v>
      </c>
      <c r="E76" s="35"/>
      <c r="F76" s="103" t="s">
        <v>52</v>
      </c>
      <c r="G76" s="45" t="s">
        <v>51</v>
      </c>
      <c r="H76" s="35"/>
      <c r="I76" s="35"/>
      <c r="J76" s="104" t="s">
        <v>52</v>
      </c>
      <c r="K76" s="35"/>
      <c r="L76" s="42"/>
      <c r="S76" s="32"/>
      <c r="T76" s="32"/>
      <c r="U76" s="32"/>
      <c r="V76" s="32"/>
      <c r="W76" s="32"/>
      <c r="X76" s="32"/>
      <c r="Y76" s="32"/>
      <c r="Z76" s="32"/>
      <c r="AA76" s="32"/>
      <c r="AB76" s="32"/>
      <c r="AC76" s="32"/>
      <c r="AD76" s="32"/>
      <c r="AE76" s="32"/>
    </row>
    <row r="77" spans="1:31" s="2" customFormat="1" ht="14.5" customHeight="1">
      <c r="A77" s="32"/>
      <c r="B77" s="47"/>
      <c r="C77" s="48"/>
      <c r="D77" s="48"/>
      <c r="E77" s="48"/>
      <c r="F77" s="48"/>
      <c r="G77" s="48"/>
      <c r="H77" s="48"/>
      <c r="I77" s="48"/>
      <c r="J77" s="48"/>
      <c r="K77" s="48"/>
      <c r="L77" s="42"/>
      <c r="S77" s="32"/>
      <c r="T77" s="32"/>
      <c r="U77" s="32"/>
      <c r="V77" s="32"/>
      <c r="W77" s="32"/>
      <c r="X77" s="32"/>
      <c r="Y77" s="32"/>
      <c r="Z77" s="32"/>
      <c r="AA77" s="32"/>
      <c r="AB77" s="32"/>
      <c r="AC77" s="32"/>
      <c r="AD77" s="32"/>
      <c r="AE77" s="32"/>
    </row>
    <row r="81" spans="1:47" s="2" customFormat="1" ht="7" customHeight="1">
      <c r="A81" s="32"/>
      <c r="B81" s="49"/>
      <c r="C81" s="50"/>
      <c r="D81" s="50"/>
      <c r="E81" s="50"/>
      <c r="F81" s="50"/>
      <c r="G81" s="50"/>
      <c r="H81" s="50"/>
      <c r="I81" s="50"/>
      <c r="J81" s="50"/>
      <c r="K81" s="50"/>
      <c r="L81" s="42"/>
      <c r="S81" s="32"/>
      <c r="T81" s="32"/>
      <c r="U81" s="32"/>
      <c r="V81" s="32"/>
      <c r="W81" s="32"/>
      <c r="X81" s="32"/>
      <c r="Y81" s="32"/>
      <c r="Z81" s="32"/>
      <c r="AA81" s="32"/>
      <c r="AB81" s="32"/>
      <c r="AC81" s="32"/>
      <c r="AD81" s="32"/>
      <c r="AE81" s="32"/>
    </row>
    <row r="82" spans="1:47" s="2" customFormat="1" ht="25" customHeight="1">
      <c r="A82" s="32"/>
      <c r="B82" s="33"/>
      <c r="C82" s="21" t="s">
        <v>108</v>
      </c>
      <c r="D82" s="32"/>
      <c r="E82" s="32"/>
      <c r="F82" s="32"/>
      <c r="G82" s="32"/>
      <c r="H82" s="32"/>
      <c r="I82" s="32"/>
      <c r="J82" s="32"/>
      <c r="K82" s="32"/>
      <c r="L82" s="42"/>
      <c r="S82" s="32"/>
      <c r="T82" s="32"/>
      <c r="U82" s="32"/>
      <c r="V82" s="32"/>
      <c r="W82" s="32"/>
      <c r="X82" s="32"/>
      <c r="Y82" s="32"/>
      <c r="Z82" s="32"/>
      <c r="AA82" s="32"/>
      <c r="AB82" s="32"/>
      <c r="AC82" s="32"/>
      <c r="AD82" s="32"/>
      <c r="AE82" s="32"/>
    </row>
    <row r="83" spans="1:47" s="2" customFormat="1" ht="7" customHeight="1">
      <c r="A83" s="32"/>
      <c r="B83" s="33"/>
      <c r="C83" s="32"/>
      <c r="D83" s="32"/>
      <c r="E83" s="32"/>
      <c r="F83" s="32"/>
      <c r="G83" s="32"/>
      <c r="H83" s="32"/>
      <c r="I83" s="32"/>
      <c r="J83" s="32"/>
      <c r="K83" s="32"/>
      <c r="L83" s="42"/>
      <c r="S83" s="32"/>
      <c r="T83" s="32"/>
      <c r="U83" s="32"/>
      <c r="V83" s="32"/>
      <c r="W83" s="32"/>
      <c r="X83" s="32"/>
      <c r="Y83" s="32"/>
      <c r="Z83" s="32"/>
      <c r="AA83" s="32"/>
      <c r="AB83" s="32"/>
      <c r="AC83" s="32"/>
      <c r="AD83" s="32"/>
      <c r="AE83" s="32"/>
    </row>
    <row r="84" spans="1:47" s="2" customFormat="1" ht="12" customHeight="1">
      <c r="A84" s="32"/>
      <c r="B84" s="33"/>
      <c r="C84" s="27" t="s">
        <v>16</v>
      </c>
      <c r="D84" s="32"/>
      <c r="E84" s="32"/>
      <c r="F84" s="32"/>
      <c r="G84" s="32"/>
      <c r="H84" s="32"/>
      <c r="I84" s="32"/>
      <c r="J84" s="32"/>
      <c r="K84" s="32"/>
      <c r="L84" s="42"/>
      <c r="S84" s="32"/>
      <c r="T84" s="32"/>
      <c r="U84" s="32"/>
      <c r="V84" s="32"/>
      <c r="W84" s="32"/>
      <c r="X84" s="32"/>
      <c r="Y84" s="32"/>
      <c r="Z84" s="32"/>
      <c r="AA84" s="32"/>
      <c r="AB84" s="32"/>
      <c r="AC84" s="32"/>
      <c r="AD84" s="32"/>
      <c r="AE84" s="32"/>
    </row>
    <row r="85" spans="1:47" s="2" customFormat="1" ht="16.5" customHeight="1">
      <c r="A85" s="32"/>
      <c r="B85" s="33"/>
      <c r="C85" s="32"/>
      <c r="D85" s="32"/>
      <c r="E85" s="299" t="str">
        <f>E7</f>
        <v>KAPLE SV VÁCLAVA VONOKLASY Na Návsi, Vonoklasy</v>
      </c>
      <c r="F85" s="300"/>
      <c r="G85" s="300"/>
      <c r="H85" s="300"/>
      <c r="I85" s="32"/>
      <c r="J85" s="32"/>
      <c r="K85" s="32"/>
      <c r="L85" s="42"/>
      <c r="S85" s="32"/>
      <c r="T85" s="32"/>
      <c r="U85" s="32"/>
      <c r="V85" s="32"/>
      <c r="W85" s="32"/>
      <c r="X85" s="32"/>
      <c r="Y85" s="32"/>
      <c r="Z85" s="32"/>
      <c r="AA85" s="32"/>
      <c r="AB85" s="32"/>
      <c r="AC85" s="32"/>
      <c r="AD85" s="32"/>
      <c r="AE85" s="32"/>
    </row>
    <row r="86" spans="1:47" s="2" customFormat="1" ht="12" customHeight="1">
      <c r="A86" s="32"/>
      <c r="B86" s="33"/>
      <c r="C86" s="27" t="s">
        <v>106</v>
      </c>
      <c r="D86" s="32"/>
      <c r="E86" s="32"/>
      <c r="F86" s="32"/>
      <c r="G86" s="32"/>
      <c r="H86" s="32"/>
      <c r="I86" s="32"/>
      <c r="J86" s="32"/>
      <c r="K86" s="32"/>
      <c r="L86" s="42"/>
      <c r="S86" s="32"/>
      <c r="T86" s="32"/>
      <c r="U86" s="32"/>
      <c r="V86" s="32"/>
      <c r="W86" s="32"/>
      <c r="X86" s="32"/>
      <c r="Y86" s="32"/>
      <c r="Z86" s="32"/>
      <c r="AA86" s="32"/>
      <c r="AB86" s="32"/>
      <c r="AC86" s="32"/>
      <c r="AD86" s="32"/>
      <c r="AE86" s="32"/>
    </row>
    <row r="87" spans="1:47" s="2" customFormat="1" ht="16.5" customHeight="1">
      <c r="A87" s="32"/>
      <c r="B87" s="33"/>
      <c r="C87" s="32"/>
      <c r="D87" s="32"/>
      <c r="E87" s="281" t="str">
        <f>E9</f>
        <v>07 - Terénní úpravy</v>
      </c>
      <c r="F87" s="298"/>
      <c r="G87" s="298"/>
      <c r="H87" s="298"/>
      <c r="I87" s="32"/>
      <c r="J87" s="32"/>
      <c r="K87" s="32"/>
      <c r="L87" s="42"/>
      <c r="S87" s="32"/>
      <c r="T87" s="32"/>
      <c r="U87" s="32"/>
      <c r="V87" s="32"/>
      <c r="W87" s="32"/>
      <c r="X87" s="32"/>
      <c r="Y87" s="32"/>
      <c r="Z87" s="32"/>
      <c r="AA87" s="32"/>
      <c r="AB87" s="32"/>
      <c r="AC87" s="32"/>
      <c r="AD87" s="32"/>
      <c r="AE87" s="32"/>
    </row>
    <row r="88" spans="1:47" s="2" customFormat="1" ht="7" customHeight="1">
      <c r="A88" s="32"/>
      <c r="B88" s="33"/>
      <c r="C88" s="32"/>
      <c r="D88" s="32"/>
      <c r="E88" s="32"/>
      <c r="F88" s="32"/>
      <c r="G88" s="32"/>
      <c r="H88" s="32"/>
      <c r="I88" s="32"/>
      <c r="J88" s="32"/>
      <c r="K88" s="32"/>
      <c r="L88" s="42"/>
      <c r="S88" s="32"/>
      <c r="T88" s="32"/>
      <c r="U88" s="32"/>
      <c r="V88" s="32"/>
      <c r="W88" s="32"/>
      <c r="X88" s="32"/>
      <c r="Y88" s="32"/>
      <c r="Z88" s="32"/>
      <c r="AA88" s="32"/>
      <c r="AB88" s="32"/>
      <c r="AC88" s="32"/>
      <c r="AD88" s="32"/>
      <c r="AE88" s="32"/>
    </row>
    <row r="89" spans="1:47" s="2" customFormat="1" ht="12" customHeight="1">
      <c r="A89" s="32"/>
      <c r="B89" s="33"/>
      <c r="C89" s="27" t="s">
        <v>20</v>
      </c>
      <c r="D89" s="32"/>
      <c r="E89" s="32"/>
      <c r="F89" s="25" t="str">
        <f>F12</f>
        <v>Vonoklasy</v>
      </c>
      <c r="G89" s="32"/>
      <c r="H89" s="32"/>
      <c r="I89" s="27" t="s">
        <v>22</v>
      </c>
      <c r="J89" s="55" t="str">
        <f>IF(J12="","",J12)</f>
        <v>20. 8. 2025</v>
      </c>
      <c r="K89" s="32"/>
      <c r="L89" s="42"/>
      <c r="S89" s="32"/>
      <c r="T89" s="32"/>
      <c r="U89" s="32"/>
      <c r="V89" s="32"/>
      <c r="W89" s="32"/>
      <c r="X89" s="32"/>
      <c r="Y89" s="32"/>
      <c r="Z89" s="32"/>
      <c r="AA89" s="32"/>
      <c r="AB89" s="32"/>
      <c r="AC89" s="32"/>
      <c r="AD89" s="32"/>
      <c r="AE89" s="32"/>
    </row>
    <row r="90" spans="1:47" s="2" customFormat="1" ht="7" customHeight="1">
      <c r="A90" s="32"/>
      <c r="B90" s="33"/>
      <c r="C90" s="32"/>
      <c r="D90" s="32"/>
      <c r="E90" s="32"/>
      <c r="F90" s="32"/>
      <c r="G90" s="32"/>
      <c r="H90" s="32"/>
      <c r="I90" s="32"/>
      <c r="J90" s="32"/>
      <c r="K90" s="32"/>
      <c r="L90" s="42"/>
      <c r="S90" s="32"/>
      <c r="T90" s="32"/>
      <c r="U90" s="32"/>
      <c r="V90" s="32"/>
      <c r="W90" s="32"/>
      <c r="X90" s="32"/>
      <c r="Y90" s="32"/>
      <c r="Z90" s="32"/>
      <c r="AA90" s="32"/>
      <c r="AB90" s="32"/>
      <c r="AC90" s="32"/>
      <c r="AD90" s="32"/>
      <c r="AE90" s="32"/>
    </row>
    <row r="91" spans="1:47" s="2" customFormat="1" ht="25.75" customHeight="1">
      <c r="A91" s="32"/>
      <c r="B91" s="33"/>
      <c r="C91" s="27" t="s">
        <v>24</v>
      </c>
      <c r="D91" s="32"/>
      <c r="E91" s="32"/>
      <c r="F91" s="25" t="str">
        <f>E15</f>
        <v xml:space="preserve"> </v>
      </c>
      <c r="G91" s="32"/>
      <c r="H91" s="32"/>
      <c r="I91" s="27" t="s">
        <v>30</v>
      </c>
      <c r="J91" s="30" t="str">
        <f>E21</f>
        <v>Ing.arch.Ester Miluničová</v>
      </c>
      <c r="K91" s="32"/>
      <c r="L91" s="42"/>
      <c r="S91" s="32"/>
      <c r="T91" s="32"/>
      <c r="U91" s="32"/>
      <c r="V91" s="32"/>
      <c r="W91" s="32"/>
      <c r="X91" s="32"/>
      <c r="Y91" s="32"/>
      <c r="Z91" s="32"/>
      <c r="AA91" s="32"/>
      <c r="AB91" s="32"/>
      <c r="AC91" s="32"/>
      <c r="AD91" s="32"/>
      <c r="AE91" s="32"/>
    </row>
    <row r="92" spans="1:47" s="2" customFormat="1" ht="15.25" customHeight="1">
      <c r="A92" s="32"/>
      <c r="B92" s="33"/>
      <c r="C92" s="27" t="s">
        <v>28</v>
      </c>
      <c r="D92" s="32"/>
      <c r="E92" s="32"/>
      <c r="F92" s="25" t="str">
        <f>IF(E18="","",E18)</f>
        <v>Vyplň údaj</v>
      </c>
      <c r="G92" s="32"/>
      <c r="H92" s="32"/>
      <c r="I92" s="27" t="s">
        <v>33</v>
      </c>
      <c r="J92" s="30" t="str">
        <f>E24</f>
        <v>Hana Pejšová</v>
      </c>
      <c r="K92" s="32"/>
      <c r="L92" s="42"/>
      <c r="S92" s="32"/>
      <c r="T92" s="32"/>
      <c r="U92" s="32"/>
      <c r="V92" s="32"/>
      <c r="W92" s="32"/>
      <c r="X92" s="32"/>
      <c r="Y92" s="32"/>
      <c r="Z92" s="32"/>
      <c r="AA92" s="32"/>
      <c r="AB92" s="32"/>
      <c r="AC92" s="32"/>
      <c r="AD92" s="32"/>
      <c r="AE92" s="32"/>
    </row>
    <row r="93" spans="1:47" s="2" customFormat="1" ht="10.4" customHeight="1">
      <c r="A93" s="32"/>
      <c r="B93" s="33"/>
      <c r="C93" s="32"/>
      <c r="D93" s="32"/>
      <c r="E93" s="32"/>
      <c r="F93" s="32"/>
      <c r="G93" s="32"/>
      <c r="H93" s="32"/>
      <c r="I93" s="32"/>
      <c r="J93" s="32"/>
      <c r="K93" s="32"/>
      <c r="L93" s="42"/>
      <c r="S93" s="32"/>
      <c r="T93" s="32"/>
      <c r="U93" s="32"/>
      <c r="V93" s="32"/>
      <c r="W93" s="32"/>
      <c r="X93" s="32"/>
      <c r="Y93" s="32"/>
      <c r="Z93" s="32"/>
      <c r="AA93" s="32"/>
      <c r="AB93" s="32"/>
      <c r="AC93" s="32"/>
      <c r="AD93" s="32"/>
      <c r="AE93" s="32"/>
    </row>
    <row r="94" spans="1:47" s="2" customFormat="1" ht="29.25" customHeight="1">
      <c r="A94" s="32"/>
      <c r="B94" s="33"/>
      <c r="C94" s="105" t="s">
        <v>109</v>
      </c>
      <c r="D94" s="97"/>
      <c r="E94" s="97"/>
      <c r="F94" s="97"/>
      <c r="G94" s="97"/>
      <c r="H94" s="97"/>
      <c r="I94" s="97"/>
      <c r="J94" s="106" t="s">
        <v>110</v>
      </c>
      <c r="K94" s="97"/>
      <c r="L94" s="42"/>
      <c r="S94" s="32"/>
      <c r="T94" s="32"/>
      <c r="U94" s="32"/>
      <c r="V94" s="32"/>
      <c r="W94" s="32"/>
      <c r="X94" s="32"/>
      <c r="Y94" s="32"/>
      <c r="Z94" s="32"/>
      <c r="AA94" s="32"/>
      <c r="AB94" s="32"/>
      <c r="AC94" s="32"/>
      <c r="AD94" s="32"/>
      <c r="AE94" s="32"/>
    </row>
    <row r="95" spans="1:47" s="2" customFormat="1" ht="10.4" customHeight="1">
      <c r="A95" s="32"/>
      <c r="B95" s="33"/>
      <c r="C95" s="32"/>
      <c r="D95" s="32"/>
      <c r="E95" s="32"/>
      <c r="F95" s="32"/>
      <c r="G95" s="32"/>
      <c r="H95" s="32"/>
      <c r="I95" s="32"/>
      <c r="J95" s="32"/>
      <c r="K95" s="32"/>
      <c r="L95" s="42"/>
      <c r="S95" s="32"/>
      <c r="T95" s="32"/>
      <c r="U95" s="32"/>
      <c r="V95" s="32"/>
      <c r="W95" s="32"/>
      <c r="X95" s="32"/>
      <c r="Y95" s="32"/>
      <c r="Z95" s="32"/>
      <c r="AA95" s="32"/>
      <c r="AB95" s="32"/>
      <c r="AC95" s="32"/>
      <c r="AD95" s="32"/>
      <c r="AE95" s="32"/>
    </row>
    <row r="96" spans="1:47" s="2" customFormat="1" ht="22.9" customHeight="1">
      <c r="A96" s="32"/>
      <c r="B96" s="33"/>
      <c r="C96" s="107" t="s">
        <v>111</v>
      </c>
      <c r="D96" s="32"/>
      <c r="E96" s="32"/>
      <c r="F96" s="32"/>
      <c r="G96" s="32"/>
      <c r="H96" s="32"/>
      <c r="I96" s="32"/>
      <c r="J96" s="71">
        <f>J128</f>
        <v>0</v>
      </c>
      <c r="K96" s="32"/>
      <c r="L96" s="42"/>
      <c r="S96" s="32"/>
      <c r="T96" s="32"/>
      <c r="U96" s="32"/>
      <c r="V96" s="32"/>
      <c r="W96" s="32"/>
      <c r="X96" s="32"/>
      <c r="Y96" s="32"/>
      <c r="Z96" s="32"/>
      <c r="AA96" s="32"/>
      <c r="AB96" s="32"/>
      <c r="AC96" s="32"/>
      <c r="AD96" s="32"/>
      <c r="AE96" s="32"/>
      <c r="AU96" s="17" t="s">
        <v>112</v>
      </c>
    </row>
    <row r="97" spans="1:31" s="9" customFormat="1" ht="25" customHeight="1">
      <c r="B97" s="108"/>
      <c r="D97" s="109" t="s">
        <v>113</v>
      </c>
      <c r="E97" s="110"/>
      <c r="F97" s="110"/>
      <c r="G97" s="110"/>
      <c r="H97" s="110"/>
      <c r="I97" s="110"/>
      <c r="J97" s="111">
        <f>J129</f>
        <v>0</v>
      </c>
      <c r="L97" s="108"/>
    </row>
    <row r="98" spans="1:31" s="10" customFormat="1" ht="19.899999999999999" customHeight="1">
      <c r="B98" s="112"/>
      <c r="D98" s="113" t="s">
        <v>780</v>
      </c>
      <c r="E98" s="114"/>
      <c r="F98" s="114"/>
      <c r="G98" s="114"/>
      <c r="H98" s="114"/>
      <c r="I98" s="114"/>
      <c r="J98" s="115">
        <f>J130</f>
        <v>0</v>
      </c>
      <c r="L98" s="112"/>
    </row>
    <row r="99" spans="1:31" s="10" customFormat="1" ht="19.899999999999999" customHeight="1">
      <c r="B99" s="112"/>
      <c r="D99" s="113" t="s">
        <v>114</v>
      </c>
      <c r="E99" s="114"/>
      <c r="F99" s="114"/>
      <c r="G99" s="114"/>
      <c r="H99" s="114"/>
      <c r="I99" s="114"/>
      <c r="J99" s="115">
        <f>J144</f>
        <v>0</v>
      </c>
      <c r="L99" s="112"/>
    </row>
    <row r="100" spans="1:31" s="10" customFormat="1" ht="19.899999999999999" customHeight="1">
      <c r="B100" s="112"/>
      <c r="D100" s="113" t="s">
        <v>781</v>
      </c>
      <c r="E100" s="114"/>
      <c r="F100" s="114"/>
      <c r="G100" s="114"/>
      <c r="H100" s="114"/>
      <c r="I100" s="114"/>
      <c r="J100" s="115">
        <f>J150</f>
        <v>0</v>
      </c>
      <c r="L100" s="112"/>
    </row>
    <row r="101" spans="1:31" s="10" customFormat="1" ht="19.899999999999999" customHeight="1">
      <c r="B101" s="112"/>
      <c r="D101" s="113" t="s">
        <v>117</v>
      </c>
      <c r="E101" s="114"/>
      <c r="F101" s="114"/>
      <c r="G101" s="114"/>
      <c r="H101" s="114"/>
      <c r="I101" s="114"/>
      <c r="J101" s="115">
        <f>J167</f>
        <v>0</v>
      </c>
      <c r="L101" s="112"/>
    </row>
    <row r="102" spans="1:31" s="9" customFormat="1" ht="25" customHeight="1">
      <c r="B102" s="108"/>
      <c r="D102" s="109" t="s">
        <v>782</v>
      </c>
      <c r="E102" s="110"/>
      <c r="F102" s="110"/>
      <c r="G102" s="110"/>
      <c r="H102" s="110"/>
      <c r="I102" s="110"/>
      <c r="J102" s="111">
        <f>J169</f>
        <v>0</v>
      </c>
      <c r="L102" s="108"/>
    </row>
    <row r="103" spans="1:31" s="9" customFormat="1" ht="25" customHeight="1">
      <c r="B103" s="108"/>
      <c r="D103" s="109" t="s">
        <v>123</v>
      </c>
      <c r="E103" s="110"/>
      <c r="F103" s="110"/>
      <c r="G103" s="110"/>
      <c r="H103" s="110"/>
      <c r="I103" s="110"/>
      <c r="J103" s="111">
        <f>J171</f>
        <v>0</v>
      </c>
      <c r="L103" s="108"/>
    </row>
    <row r="104" spans="1:31" s="10" customFormat="1" ht="19.899999999999999" customHeight="1">
      <c r="B104" s="112"/>
      <c r="D104" s="113" t="s">
        <v>783</v>
      </c>
      <c r="E104" s="114"/>
      <c r="F104" s="114"/>
      <c r="G104" s="114"/>
      <c r="H104" s="114"/>
      <c r="I104" s="114"/>
      <c r="J104" s="115">
        <f>J172</f>
        <v>0</v>
      </c>
      <c r="L104" s="112"/>
    </row>
    <row r="105" spans="1:31" s="10" customFormat="1" ht="19.899999999999999" customHeight="1">
      <c r="B105" s="112"/>
      <c r="D105" s="113" t="s">
        <v>124</v>
      </c>
      <c r="E105" s="114"/>
      <c r="F105" s="114"/>
      <c r="G105" s="114"/>
      <c r="H105" s="114"/>
      <c r="I105" s="114"/>
      <c r="J105" s="115">
        <f>J174</f>
        <v>0</v>
      </c>
      <c r="L105" s="112"/>
    </row>
    <row r="106" spans="1:31" s="10" customFormat="1" ht="19.899999999999999" customHeight="1">
      <c r="B106" s="112"/>
      <c r="D106" s="113" t="s">
        <v>125</v>
      </c>
      <c r="E106" s="114"/>
      <c r="F106" s="114"/>
      <c r="G106" s="114"/>
      <c r="H106" s="114"/>
      <c r="I106" s="114"/>
      <c r="J106" s="115">
        <f>J176</f>
        <v>0</v>
      </c>
      <c r="L106" s="112"/>
    </row>
    <row r="107" spans="1:31" s="10" customFormat="1" ht="19.899999999999999" customHeight="1">
      <c r="B107" s="112"/>
      <c r="D107" s="113" t="s">
        <v>126</v>
      </c>
      <c r="E107" s="114"/>
      <c r="F107" s="114"/>
      <c r="G107" s="114"/>
      <c r="H107" s="114"/>
      <c r="I107" s="114"/>
      <c r="J107" s="115">
        <f>J178</f>
        <v>0</v>
      </c>
      <c r="L107" s="112"/>
    </row>
    <row r="108" spans="1:31" s="10" customFormat="1" ht="19.899999999999999" customHeight="1">
      <c r="B108" s="112"/>
      <c r="D108" s="113" t="s">
        <v>127</v>
      </c>
      <c r="E108" s="114"/>
      <c r="F108" s="114"/>
      <c r="G108" s="114"/>
      <c r="H108" s="114"/>
      <c r="I108" s="114"/>
      <c r="J108" s="115">
        <f>J180</f>
        <v>0</v>
      </c>
      <c r="L108" s="112"/>
    </row>
    <row r="109" spans="1:31" s="2" customFormat="1" ht="21.75" customHeight="1">
      <c r="A109" s="32"/>
      <c r="B109" s="33"/>
      <c r="C109" s="32"/>
      <c r="D109" s="32"/>
      <c r="E109" s="32"/>
      <c r="F109" s="32"/>
      <c r="G109" s="32"/>
      <c r="H109" s="32"/>
      <c r="I109" s="32"/>
      <c r="J109" s="32"/>
      <c r="K109" s="32"/>
      <c r="L109" s="42"/>
      <c r="S109" s="32"/>
      <c r="T109" s="32"/>
      <c r="U109" s="32"/>
      <c r="V109" s="32"/>
      <c r="W109" s="32"/>
      <c r="X109" s="32"/>
      <c r="Y109" s="32"/>
      <c r="Z109" s="32"/>
      <c r="AA109" s="32"/>
      <c r="AB109" s="32"/>
      <c r="AC109" s="32"/>
      <c r="AD109" s="32"/>
      <c r="AE109" s="32"/>
    </row>
    <row r="110" spans="1:31" s="2" customFormat="1" ht="7" customHeight="1">
      <c r="A110" s="32"/>
      <c r="B110" s="47"/>
      <c r="C110" s="48"/>
      <c r="D110" s="48"/>
      <c r="E110" s="48"/>
      <c r="F110" s="48"/>
      <c r="G110" s="48"/>
      <c r="H110" s="48"/>
      <c r="I110" s="48"/>
      <c r="J110" s="48"/>
      <c r="K110" s="48"/>
      <c r="L110" s="42"/>
      <c r="S110" s="32"/>
      <c r="T110" s="32"/>
      <c r="U110" s="32"/>
      <c r="V110" s="32"/>
      <c r="W110" s="32"/>
      <c r="X110" s="32"/>
      <c r="Y110" s="32"/>
      <c r="Z110" s="32"/>
      <c r="AA110" s="32"/>
      <c r="AB110" s="32"/>
      <c r="AC110" s="32"/>
      <c r="AD110" s="32"/>
      <c r="AE110" s="32"/>
    </row>
    <row r="114" spans="1:63" s="2" customFormat="1" ht="7" customHeight="1">
      <c r="A114" s="32"/>
      <c r="B114" s="49"/>
      <c r="C114" s="50"/>
      <c r="D114" s="50"/>
      <c r="E114" s="50"/>
      <c r="F114" s="50"/>
      <c r="G114" s="50"/>
      <c r="H114" s="50"/>
      <c r="I114" s="50"/>
      <c r="J114" s="50"/>
      <c r="K114" s="50"/>
      <c r="L114" s="42"/>
      <c r="S114" s="32"/>
      <c r="T114" s="32"/>
      <c r="U114" s="32"/>
      <c r="V114" s="32"/>
      <c r="W114" s="32"/>
      <c r="X114" s="32"/>
      <c r="Y114" s="32"/>
      <c r="Z114" s="32"/>
      <c r="AA114" s="32"/>
      <c r="AB114" s="32"/>
      <c r="AC114" s="32"/>
      <c r="AD114" s="32"/>
      <c r="AE114" s="32"/>
    </row>
    <row r="115" spans="1:63" s="2" customFormat="1" ht="25" customHeight="1">
      <c r="A115" s="32"/>
      <c r="B115" s="33"/>
      <c r="C115" s="21" t="s">
        <v>128</v>
      </c>
      <c r="D115" s="32"/>
      <c r="E115" s="32"/>
      <c r="F115" s="32"/>
      <c r="G115" s="32"/>
      <c r="H115" s="32"/>
      <c r="I115" s="32"/>
      <c r="J115" s="32"/>
      <c r="K115" s="32"/>
      <c r="L115" s="42"/>
      <c r="S115" s="32"/>
      <c r="T115" s="32"/>
      <c r="U115" s="32"/>
      <c r="V115" s="32"/>
      <c r="W115" s="32"/>
      <c r="X115" s="32"/>
      <c r="Y115" s="32"/>
      <c r="Z115" s="32"/>
      <c r="AA115" s="32"/>
      <c r="AB115" s="32"/>
      <c r="AC115" s="32"/>
      <c r="AD115" s="32"/>
      <c r="AE115" s="32"/>
    </row>
    <row r="116" spans="1:63" s="2" customFormat="1" ht="7" customHeight="1">
      <c r="A116" s="32"/>
      <c r="B116" s="33"/>
      <c r="C116" s="32"/>
      <c r="D116" s="32"/>
      <c r="E116" s="32"/>
      <c r="F116" s="32"/>
      <c r="G116" s="32"/>
      <c r="H116" s="32"/>
      <c r="I116" s="32"/>
      <c r="J116" s="32"/>
      <c r="K116" s="32"/>
      <c r="L116" s="42"/>
      <c r="S116" s="32"/>
      <c r="T116" s="32"/>
      <c r="U116" s="32"/>
      <c r="V116" s="32"/>
      <c r="W116" s="32"/>
      <c r="X116" s="32"/>
      <c r="Y116" s="32"/>
      <c r="Z116" s="32"/>
      <c r="AA116" s="32"/>
      <c r="AB116" s="32"/>
      <c r="AC116" s="32"/>
      <c r="AD116" s="32"/>
      <c r="AE116" s="32"/>
    </row>
    <row r="117" spans="1:63" s="2" customFormat="1" ht="12" customHeight="1">
      <c r="A117" s="32"/>
      <c r="B117" s="33"/>
      <c r="C117" s="27" t="s">
        <v>16</v>
      </c>
      <c r="D117" s="32"/>
      <c r="E117" s="32"/>
      <c r="F117" s="32"/>
      <c r="G117" s="32"/>
      <c r="H117" s="32"/>
      <c r="I117" s="32"/>
      <c r="J117" s="32"/>
      <c r="K117" s="32"/>
      <c r="L117" s="42"/>
      <c r="S117" s="32"/>
      <c r="T117" s="32"/>
      <c r="U117" s="32"/>
      <c r="V117" s="32"/>
      <c r="W117" s="32"/>
      <c r="X117" s="32"/>
      <c r="Y117" s="32"/>
      <c r="Z117" s="32"/>
      <c r="AA117" s="32"/>
      <c r="AB117" s="32"/>
      <c r="AC117" s="32"/>
      <c r="AD117" s="32"/>
      <c r="AE117" s="32"/>
    </row>
    <row r="118" spans="1:63" s="2" customFormat="1" ht="16.5" customHeight="1">
      <c r="A118" s="32"/>
      <c r="B118" s="33"/>
      <c r="C118" s="32"/>
      <c r="D118" s="32"/>
      <c r="E118" s="299" t="str">
        <f>E7</f>
        <v>KAPLE SV VÁCLAVA VONOKLASY Na Návsi, Vonoklasy</v>
      </c>
      <c r="F118" s="300"/>
      <c r="G118" s="300"/>
      <c r="H118" s="300"/>
      <c r="I118" s="32"/>
      <c r="J118" s="32"/>
      <c r="K118" s="32"/>
      <c r="L118" s="42"/>
      <c r="S118" s="32"/>
      <c r="T118" s="32"/>
      <c r="U118" s="32"/>
      <c r="V118" s="32"/>
      <c r="W118" s="32"/>
      <c r="X118" s="32"/>
      <c r="Y118" s="32"/>
      <c r="Z118" s="32"/>
      <c r="AA118" s="32"/>
      <c r="AB118" s="32"/>
      <c r="AC118" s="32"/>
      <c r="AD118" s="32"/>
      <c r="AE118" s="32"/>
    </row>
    <row r="119" spans="1:63" s="2" customFormat="1" ht="12" customHeight="1">
      <c r="A119" s="32"/>
      <c r="B119" s="33"/>
      <c r="C119" s="27" t="s">
        <v>106</v>
      </c>
      <c r="D119" s="32"/>
      <c r="E119" s="32"/>
      <c r="F119" s="32"/>
      <c r="G119" s="32"/>
      <c r="H119" s="32"/>
      <c r="I119" s="32"/>
      <c r="J119" s="32"/>
      <c r="K119" s="32"/>
      <c r="L119" s="42"/>
      <c r="S119" s="32"/>
      <c r="T119" s="32"/>
      <c r="U119" s="32"/>
      <c r="V119" s="32"/>
      <c r="W119" s="32"/>
      <c r="X119" s="32"/>
      <c r="Y119" s="32"/>
      <c r="Z119" s="32"/>
      <c r="AA119" s="32"/>
      <c r="AB119" s="32"/>
      <c r="AC119" s="32"/>
      <c r="AD119" s="32"/>
      <c r="AE119" s="32"/>
    </row>
    <row r="120" spans="1:63" s="2" customFormat="1" ht="16.5" customHeight="1">
      <c r="A120" s="32"/>
      <c r="B120" s="33"/>
      <c r="C120" s="32"/>
      <c r="D120" s="32"/>
      <c r="E120" s="281" t="str">
        <f>E9</f>
        <v>07 - Terénní úpravy</v>
      </c>
      <c r="F120" s="298"/>
      <c r="G120" s="298"/>
      <c r="H120" s="298"/>
      <c r="I120" s="32"/>
      <c r="J120" s="32"/>
      <c r="K120" s="32"/>
      <c r="L120" s="42"/>
      <c r="S120" s="32"/>
      <c r="T120" s="32"/>
      <c r="U120" s="32"/>
      <c r="V120" s="32"/>
      <c r="W120" s="32"/>
      <c r="X120" s="32"/>
      <c r="Y120" s="32"/>
      <c r="Z120" s="32"/>
      <c r="AA120" s="32"/>
      <c r="AB120" s="32"/>
      <c r="AC120" s="32"/>
      <c r="AD120" s="32"/>
      <c r="AE120" s="32"/>
    </row>
    <row r="121" spans="1:63" s="2" customFormat="1" ht="7" customHeight="1">
      <c r="A121" s="32"/>
      <c r="B121" s="33"/>
      <c r="C121" s="32"/>
      <c r="D121" s="32"/>
      <c r="E121" s="32"/>
      <c r="F121" s="32"/>
      <c r="G121" s="32"/>
      <c r="H121" s="32"/>
      <c r="I121" s="32"/>
      <c r="J121" s="32"/>
      <c r="K121" s="32"/>
      <c r="L121" s="42"/>
      <c r="S121" s="32"/>
      <c r="T121" s="32"/>
      <c r="U121" s="32"/>
      <c r="V121" s="32"/>
      <c r="W121" s="32"/>
      <c r="X121" s="32"/>
      <c r="Y121" s="32"/>
      <c r="Z121" s="32"/>
      <c r="AA121" s="32"/>
      <c r="AB121" s="32"/>
      <c r="AC121" s="32"/>
      <c r="AD121" s="32"/>
      <c r="AE121" s="32"/>
    </row>
    <row r="122" spans="1:63" s="2" customFormat="1" ht="12" customHeight="1">
      <c r="A122" s="32"/>
      <c r="B122" s="33"/>
      <c r="C122" s="27" t="s">
        <v>20</v>
      </c>
      <c r="D122" s="32"/>
      <c r="E122" s="32"/>
      <c r="F122" s="25" t="str">
        <f>F12</f>
        <v>Vonoklasy</v>
      </c>
      <c r="G122" s="32"/>
      <c r="H122" s="32"/>
      <c r="I122" s="27" t="s">
        <v>22</v>
      </c>
      <c r="J122" s="55" t="str">
        <f>IF(J12="","",J12)</f>
        <v>20. 8. 2025</v>
      </c>
      <c r="K122" s="32"/>
      <c r="L122" s="42"/>
      <c r="S122" s="32"/>
      <c r="T122" s="32"/>
      <c r="U122" s="32"/>
      <c r="V122" s="32"/>
      <c r="W122" s="32"/>
      <c r="X122" s="32"/>
      <c r="Y122" s="32"/>
      <c r="Z122" s="32"/>
      <c r="AA122" s="32"/>
      <c r="AB122" s="32"/>
      <c r="AC122" s="32"/>
      <c r="AD122" s="32"/>
      <c r="AE122" s="32"/>
    </row>
    <row r="123" spans="1:63" s="2" customFormat="1" ht="7" customHeight="1">
      <c r="A123" s="32"/>
      <c r="B123" s="33"/>
      <c r="C123" s="32"/>
      <c r="D123" s="32"/>
      <c r="E123" s="32"/>
      <c r="F123" s="32"/>
      <c r="G123" s="32"/>
      <c r="H123" s="32"/>
      <c r="I123" s="32"/>
      <c r="J123" s="32"/>
      <c r="K123" s="32"/>
      <c r="L123" s="42"/>
      <c r="S123" s="32"/>
      <c r="T123" s="32"/>
      <c r="U123" s="32"/>
      <c r="V123" s="32"/>
      <c r="W123" s="32"/>
      <c r="X123" s="32"/>
      <c r="Y123" s="32"/>
      <c r="Z123" s="32"/>
      <c r="AA123" s="32"/>
      <c r="AB123" s="32"/>
      <c r="AC123" s="32"/>
      <c r="AD123" s="32"/>
      <c r="AE123" s="32"/>
    </row>
    <row r="124" spans="1:63" s="2" customFormat="1" ht="25.75" customHeight="1">
      <c r="A124" s="32"/>
      <c r="B124" s="33"/>
      <c r="C124" s="27" t="s">
        <v>24</v>
      </c>
      <c r="D124" s="32"/>
      <c r="E124" s="32"/>
      <c r="F124" s="25" t="str">
        <f>E15</f>
        <v xml:space="preserve"> </v>
      </c>
      <c r="G124" s="32"/>
      <c r="H124" s="32"/>
      <c r="I124" s="27" t="s">
        <v>30</v>
      </c>
      <c r="J124" s="30" t="str">
        <f>E21</f>
        <v>Ing.arch.Ester Miluničová</v>
      </c>
      <c r="K124" s="32"/>
      <c r="L124" s="42"/>
      <c r="S124" s="32"/>
      <c r="T124" s="32"/>
      <c r="U124" s="32"/>
      <c r="V124" s="32"/>
      <c r="W124" s="32"/>
      <c r="X124" s="32"/>
      <c r="Y124" s="32"/>
      <c r="Z124" s="32"/>
      <c r="AA124" s="32"/>
      <c r="AB124" s="32"/>
      <c r="AC124" s="32"/>
      <c r="AD124" s="32"/>
      <c r="AE124" s="32"/>
    </row>
    <row r="125" spans="1:63" s="2" customFormat="1" ht="15.25" customHeight="1">
      <c r="A125" s="32"/>
      <c r="B125" s="33"/>
      <c r="C125" s="27" t="s">
        <v>28</v>
      </c>
      <c r="D125" s="32"/>
      <c r="E125" s="32"/>
      <c r="F125" s="25" t="str">
        <f>IF(E18="","",E18)</f>
        <v>Vyplň údaj</v>
      </c>
      <c r="G125" s="32"/>
      <c r="H125" s="32"/>
      <c r="I125" s="27" t="s">
        <v>33</v>
      </c>
      <c r="J125" s="30" t="str">
        <f>E24</f>
        <v>Hana Pejšová</v>
      </c>
      <c r="K125" s="32"/>
      <c r="L125" s="42"/>
      <c r="S125" s="32"/>
      <c r="T125" s="32"/>
      <c r="U125" s="32"/>
      <c r="V125" s="32"/>
      <c r="W125" s="32"/>
      <c r="X125" s="32"/>
      <c r="Y125" s="32"/>
      <c r="Z125" s="32"/>
      <c r="AA125" s="32"/>
      <c r="AB125" s="32"/>
      <c r="AC125" s="32"/>
      <c r="AD125" s="32"/>
      <c r="AE125" s="32"/>
    </row>
    <row r="126" spans="1:63" s="2" customFormat="1" ht="10.4" customHeight="1">
      <c r="A126" s="32"/>
      <c r="B126" s="33"/>
      <c r="C126" s="32"/>
      <c r="D126" s="32"/>
      <c r="E126" s="32"/>
      <c r="F126" s="32"/>
      <c r="G126" s="32"/>
      <c r="H126" s="32"/>
      <c r="I126" s="32"/>
      <c r="J126" s="32"/>
      <c r="K126" s="32"/>
      <c r="L126" s="42"/>
      <c r="S126" s="32"/>
      <c r="T126" s="32"/>
      <c r="U126" s="32"/>
      <c r="V126" s="32"/>
      <c r="W126" s="32"/>
      <c r="X126" s="32"/>
      <c r="Y126" s="32"/>
      <c r="Z126" s="32"/>
      <c r="AA126" s="32"/>
      <c r="AB126" s="32"/>
      <c r="AC126" s="32"/>
      <c r="AD126" s="32"/>
      <c r="AE126" s="32"/>
    </row>
    <row r="127" spans="1:63" s="11" customFormat="1" ht="29.25" customHeight="1">
      <c r="A127" s="116"/>
      <c r="B127" s="117"/>
      <c r="C127" s="118" t="s">
        <v>129</v>
      </c>
      <c r="D127" s="119" t="s">
        <v>61</v>
      </c>
      <c r="E127" s="119" t="s">
        <v>57</v>
      </c>
      <c r="F127" s="119" t="s">
        <v>58</v>
      </c>
      <c r="G127" s="119" t="s">
        <v>130</v>
      </c>
      <c r="H127" s="119" t="s">
        <v>131</v>
      </c>
      <c r="I127" s="119" t="s">
        <v>132</v>
      </c>
      <c r="J127" s="120" t="s">
        <v>110</v>
      </c>
      <c r="K127" s="121" t="s">
        <v>133</v>
      </c>
      <c r="L127" s="122"/>
      <c r="M127" s="62" t="s">
        <v>1</v>
      </c>
      <c r="N127" s="63" t="s">
        <v>40</v>
      </c>
      <c r="O127" s="63" t="s">
        <v>134</v>
      </c>
      <c r="P127" s="63" t="s">
        <v>135</v>
      </c>
      <c r="Q127" s="63" t="s">
        <v>136</v>
      </c>
      <c r="R127" s="63" t="s">
        <v>137</v>
      </c>
      <c r="S127" s="63" t="s">
        <v>138</v>
      </c>
      <c r="T127" s="64" t="s">
        <v>139</v>
      </c>
      <c r="U127" s="116"/>
      <c r="V127" s="116"/>
      <c r="W127" s="116"/>
      <c r="X127" s="116"/>
      <c r="Y127" s="116"/>
      <c r="Z127" s="116"/>
      <c r="AA127" s="116"/>
      <c r="AB127" s="116"/>
      <c r="AC127" s="116"/>
      <c r="AD127" s="116"/>
      <c r="AE127" s="116"/>
    </row>
    <row r="128" spans="1:63" s="2" customFormat="1" ht="22.9" customHeight="1">
      <c r="A128" s="32"/>
      <c r="B128" s="33"/>
      <c r="C128" s="69" t="s">
        <v>140</v>
      </c>
      <c r="D128" s="32"/>
      <c r="E128" s="32"/>
      <c r="F128" s="32"/>
      <c r="G128" s="32"/>
      <c r="H128" s="32"/>
      <c r="I128" s="32"/>
      <c r="J128" s="123">
        <f>BK128</f>
        <v>0</v>
      </c>
      <c r="K128" s="32"/>
      <c r="L128" s="33"/>
      <c r="M128" s="65"/>
      <c r="N128" s="56"/>
      <c r="O128" s="66"/>
      <c r="P128" s="124">
        <f>P129+P169+P171</f>
        <v>0</v>
      </c>
      <c r="Q128" s="66"/>
      <c r="R128" s="124">
        <f>R129+R169+R171</f>
        <v>45.261470999999993</v>
      </c>
      <c r="S128" s="66"/>
      <c r="T128" s="125">
        <f>T129+T169+T171</f>
        <v>0</v>
      </c>
      <c r="U128" s="32"/>
      <c r="V128" s="32"/>
      <c r="W128" s="32"/>
      <c r="X128" s="32"/>
      <c r="Y128" s="32"/>
      <c r="Z128" s="32"/>
      <c r="AA128" s="32"/>
      <c r="AB128" s="32"/>
      <c r="AC128" s="32"/>
      <c r="AD128" s="32"/>
      <c r="AE128" s="32"/>
      <c r="AT128" s="17" t="s">
        <v>75</v>
      </c>
      <c r="AU128" s="17" t="s">
        <v>112</v>
      </c>
      <c r="BK128" s="126">
        <f>BK129+BK169+BK171</f>
        <v>0</v>
      </c>
    </row>
    <row r="129" spans="1:65" s="12" customFormat="1" ht="25.9" customHeight="1">
      <c r="B129" s="127"/>
      <c r="D129" s="128" t="s">
        <v>75</v>
      </c>
      <c r="E129" s="129" t="s">
        <v>141</v>
      </c>
      <c r="F129" s="129" t="s">
        <v>142</v>
      </c>
      <c r="I129" s="130"/>
      <c r="J129" s="131">
        <f>BK129</f>
        <v>0</v>
      </c>
      <c r="L129" s="127"/>
      <c r="M129" s="132"/>
      <c r="N129" s="133"/>
      <c r="O129" s="133"/>
      <c r="P129" s="134">
        <f>P130+P144+P150+P167</f>
        <v>0</v>
      </c>
      <c r="Q129" s="133"/>
      <c r="R129" s="134">
        <f>R130+R144+R150+R167</f>
        <v>45.261470999999993</v>
      </c>
      <c r="S129" s="133"/>
      <c r="T129" s="135">
        <f>T130+T144+T150+T167</f>
        <v>0</v>
      </c>
      <c r="AR129" s="128" t="s">
        <v>84</v>
      </c>
      <c r="AT129" s="136" t="s">
        <v>75</v>
      </c>
      <c r="AU129" s="136" t="s">
        <v>76</v>
      </c>
      <c r="AY129" s="128" t="s">
        <v>143</v>
      </c>
      <c r="BK129" s="137">
        <f>BK130+BK144+BK150+BK167</f>
        <v>0</v>
      </c>
    </row>
    <row r="130" spans="1:65" s="12" customFormat="1" ht="22.9" customHeight="1">
      <c r="B130" s="127"/>
      <c r="D130" s="128" t="s">
        <v>75</v>
      </c>
      <c r="E130" s="138" t="s">
        <v>84</v>
      </c>
      <c r="F130" s="138" t="s">
        <v>784</v>
      </c>
      <c r="I130" s="130"/>
      <c r="J130" s="139">
        <f>BK130</f>
        <v>0</v>
      </c>
      <c r="L130" s="127"/>
      <c r="M130" s="132"/>
      <c r="N130" s="133"/>
      <c r="O130" s="133"/>
      <c r="P130" s="134">
        <f>SUM(P131:P143)</f>
        <v>0</v>
      </c>
      <c r="Q130" s="133"/>
      <c r="R130" s="134">
        <f>SUM(R131:R143)</f>
        <v>0</v>
      </c>
      <c r="S130" s="133"/>
      <c r="T130" s="135">
        <f>SUM(T131:T143)</f>
        <v>0</v>
      </c>
      <c r="AR130" s="128" t="s">
        <v>84</v>
      </c>
      <c r="AT130" s="136" t="s">
        <v>75</v>
      </c>
      <c r="AU130" s="136" t="s">
        <v>84</v>
      </c>
      <c r="AY130" s="128" t="s">
        <v>143</v>
      </c>
      <c r="BK130" s="137">
        <f>SUM(BK131:BK143)</f>
        <v>0</v>
      </c>
    </row>
    <row r="131" spans="1:65" s="2" customFormat="1" ht="24.25" customHeight="1">
      <c r="A131" s="32"/>
      <c r="B131" s="140"/>
      <c r="C131" s="141" t="s">
        <v>84</v>
      </c>
      <c r="D131" s="141" t="s">
        <v>146</v>
      </c>
      <c r="E131" s="142" t="s">
        <v>785</v>
      </c>
      <c r="F131" s="143" t="s">
        <v>786</v>
      </c>
      <c r="G131" s="144" t="s">
        <v>158</v>
      </c>
      <c r="H131" s="145">
        <v>9</v>
      </c>
      <c r="I131" s="146"/>
      <c r="J131" s="147">
        <f>ROUND(I131*H131,2)</f>
        <v>0</v>
      </c>
      <c r="K131" s="148"/>
      <c r="L131" s="33"/>
      <c r="M131" s="149" t="s">
        <v>1</v>
      </c>
      <c r="N131" s="150" t="s">
        <v>41</v>
      </c>
      <c r="O131" s="58"/>
      <c r="P131" s="151">
        <f>O131*H131</f>
        <v>0</v>
      </c>
      <c r="Q131" s="151">
        <v>0</v>
      </c>
      <c r="R131" s="151">
        <f>Q131*H131</f>
        <v>0</v>
      </c>
      <c r="S131" s="151">
        <v>0</v>
      </c>
      <c r="T131" s="152">
        <f>S131*H131</f>
        <v>0</v>
      </c>
      <c r="U131" s="32"/>
      <c r="V131" s="32"/>
      <c r="W131" s="32"/>
      <c r="X131" s="32"/>
      <c r="Y131" s="32"/>
      <c r="Z131" s="32"/>
      <c r="AA131" s="32"/>
      <c r="AB131" s="32"/>
      <c r="AC131" s="32"/>
      <c r="AD131" s="32"/>
      <c r="AE131" s="32"/>
      <c r="AR131" s="153" t="s">
        <v>144</v>
      </c>
      <c r="AT131" s="153" t="s">
        <v>146</v>
      </c>
      <c r="AU131" s="153" t="s">
        <v>86</v>
      </c>
      <c r="AY131" s="17" t="s">
        <v>143</v>
      </c>
      <c r="BE131" s="154">
        <f>IF(N131="základní",J131,0)</f>
        <v>0</v>
      </c>
      <c r="BF131" s="154">
        <f>IF(N131="snížená",J131,0)</f>
        <v>0</v>
      </c>
      <c r="BG131" s="154">
        <f>IF(N131="zákl. přenesená",J131,0)</f>
        <v>0</v>
      </c>
      <c r="BH131" s="154">
        <f>IF(N131="sníž. přenesená",J131,0)</f>
        <v>0</v>
      </c>
      <c r="BI131" s="154">
        <f>IF(N131="nulová",J131,0)</f>
        <v>0</v>
      </c>
      <c r="BJ131" s="17" t="s">
        <v>84</v>
      </c>
      <c r="BK131" s="154">
        <f>ROUND(I131*H131,2)</f>
        <v>0</v>
      </c>
      <c r="BL131" s="17" t="s">
        <v>144</v>
      </c>
      <c r="BM131" s="153" t="s">
        <v>787</v>
      </c>
    </row>
    <row r="132" spans="1:65" s="13" customFormat="1">
      <c r="B132" s="155"/>
      <c r="D132" s="156" t="s">
        <v>151</v>
      </c>
      <c r="E132" s="157" t="s">
        <v>1</v>
      </c>
      <c r="F132" s="158" t="s">
        <v>170</v>
      </c>
      <c r="H132" s="159">
        <v>9</v>
      </c>
      <c r="I132" s="160"/>
      <c r="L132" s="155"/>
      <c r="M132" s="161"/>
      <c r="N132" s="162"/>
      <c r="O132" s="162"/>
      <c r="P132" s="162"/>
      <c r="Q132" s="162"/>
      <c r="R132" s="162"/>
      <c r="S132" s="162"/>
      <c r="T132" s="163"/>
      <c r="AT132" s="157" t="s">
        <v>151</v>
      </c>
      <c r="AU132" s="157" t="s">
        <v>86</v>
      </c>
      <c r="AV132" s="13" t="s">
        <v>86</v>
      </c>
      <c r="AW132" s="13" t="s">
        <v>32</v>
      </c>
      <c r="AX132" s="13" t="s">
        <v>84</v>
      </c>
      <c r="AY132" s="157" t="s">
        <v>143</v>
      </c>
    </row>
    <row r="133" spans="1:65" s="2" customFormat="1" ht="33" customHeight="1">
      <c r="A133" s="32"/>
      <c r="B133" s="140"/>
      <c r="C133" s="141" t="s">
        <v>86</v>
      </c>
      <c r="D133" s="141" t="s">
        <v>146</v>
      </c>
      <c r="E133" s="142" t="s">
        <v>788</v>
      </c>
      <c r="F133" s="143" t="s">
        <v>789</v>
      </c>
      <c r="G133" s="144" t="s">
        <v>158</v>
      </c>
      <c r="H133" s="145">
        <v>25.5</v>
      </c>
      <c r="I133" s="146"/>
      <c r="J133" s="147">
        <f>ROUND(I133*H133,2)</f>
        <v>0</v>
      </c>
      <c r="K133" s="148"/>
      <c r="L133" s="33"/>
      <c r="M133" s="149" t="s">
        <v>1</v>
      </c>
      <c r="N133" s="150" t="s">
        <v>41</v>
      </c>
      <c r="O133" s="58"/>
      <c r="P133" s="151">
        <f>O133*H133</f>
        <v>0</v>
      </c>
      <c r="Q133" s="151">
        <v>0</v>
      </c>
      <c r="R133" s="151">
        <f>Q133*H133</f>
        <v>0</v>
      </c>
      <c r="S133" s="151">
        <v>0</v>
      </c>
      <c r="T133" s="152">
        <f>S133*H133</f>
        <v>0</v>
      </c>
      <c r="U133" s="32"/>
      <c r="V133" s="32"/>
      <c r="W133" s="32"/>
      <c r="X133" s="32"/>
      <c r="Y133" s="32"/>
      <c r="Z133" s="32"/>
      <c r="AA133" s="32"/>
      <c r="AB133" s="32"/>
      <c r="AC133" s="32"/>
      <c r="AD133" s="32"/>
      <c r="AE133" s="32"/>
      <c r="AR133" s="153" t="s">
        <v>144</v>
      </c>
      <c r="AT133" s="153" t="s">
        <v>146</v>
      </c>
      <c r="AU133" s="153" t="s">
        <v>86</v>
      </c>
      <c r="AY133" s="17" t="s">
        <v>143</v>
      </c>
      <c r="BE133" s="154">
        <f>IF(N133="základní",J133,0)</f>
        <v>0</v>
      </c>
      <c r="BF133" s="154">
        <f>IF(N133="snížená",J133,0)</f>
        <v>0</v>
      </c>
      <c r="BG133" s="154">
        <f>IF(N133="zákl. přenesená",J133,0)</f>
        <v>0</v>
      </c>
      <c r="BH133" s="154">
        <f>IF(N133="sníž. přenesená",J133,0)</f>
        <v>0</v>
      </c>
      <c r="BI133" s="154">
        <f>IF(N133="nulová",J133,0)</f>
        <v>0</v>
      </c>
      <c r="BJ133" s="17" t="s">
        <v>84</v>
      </c>
      <c r="BK133" s="154">
        <f>ROUND(I133*H133,2)</f>
        <v>0</v>
      </c>
      <c r="BL133" s="17" t="s">
        <v>144</v>
      </c>
      <c r="BM133" s="153" t="s">
        <v>790</v>
      </c>
    </row>
    <row r="134" spans="1:65" s="2" customFormat="1" ht="37.9" customHeight="1">
      <c r="A134" s="32"/>
      <c r="B134" s="140"/>
      <c r="C134" s="141" t="s">
        <v>161</v>
      </c>
      <c r="D134" s="141" t="s">
        <v>146</v>
      </c>
      <c r="E134" s="142" t="s">
        <v>791</v>
      </c>
      <c r="F134" s="143" t="s">
        <v>792</v>
      </c>
      <c r="G134" s="144" t="s">
        <v>158</v>
      </c>
      <c r="H134" s="145">
        <v>49.97</v>
      </c>
      <c r="I134" s="146"/>
      <c r="J134" s="147">
        <f>ROUND(I134*H134,2)</f>
        <v>0</v>
      </c>
      <c r="K134" s="148"/>
      <c r="L134" s="33"/>
      <c r="M134" s="149" t="s">
        <v>1</v>
      </c>
      <c r="N134" s="150" t="s">
        <v>41</v>
      </c>
      <c r="O134" s="58"/>
      <c r="P134" s="151">
        <f>O134*H134</f>
        <v>0</v>
      </c>
      <c r="Q134" s="151">
        <v>0</v>
      </c>
      <c r="R134" s="151">
        <f>Q134*H134</f>
        <v>0</v>
      </c>
      <c r="S134" s="151">
        <v>0</v>
      </c>
      <c r="T134" s="152">
        <f>S134*H134</f>
        <v>0</v>
      </c>
      <c r="U134" s="32"/>
      <c r="V134" s="32"/>
      <c r="W134" s="32"/>
      <c r="X134" s="32"/>
      <c r="Y134" s="32"/>
      <c r="Z134" s="32"/>
      <c r="AA134" s="32"/>
      <c r="AB134" s="32"/>
      <c r="AC134" s="32"/>
      <c r="AD134" s="32"/>
      <c r="AE134" s="32"/>
      <c r="AR134" s="153" t="s">
        <v>144</v>
      </c>
      <c r="AT134" s="153" t="s">
        <v>146</v>
      </c>
      <c r="AU134" s="153" t="s">
        <v>86</v>
      </c>
      <c r="AY134" s="17" t="s">
        <v>143</v>
      </c>
      <c r="BE134" s="154">
        <f>IF(N134="základní",J134,0)</f>
        <v>0</v>
      </c>
      <c r="BF134" s="154">
        <f>IF(N134="snížená",J134,0)</f>
        <v>0</v>
      </c>
      <c r="BG134" s="154">
        <f>IF(N134="zákl. přenesená",J134,0)</f>
        <v>0</v>
      </c>
      <c r="BH134" s="154">
        <f>IF(N134="sníž. přenesená",J134,0)</f>
        <v>0</v>
      </c>
      <c r="BI134" s="154">
        <f>IF(N134="nulová",J134,0)</f>
        <v>0</v>
      </c>
      <c r="BJ134" s="17" t="s">
        <v>84</v>
      </c>
      <c r="BK134" s="154">
        <f>ROUND(I134*H134,2)</f>
        <v>0</v>
      </c>
      <c r="BL134" s="17" t="s">
        <v>144</v>
      </c>
      <c r="BM134" s="153" t="s">
        <v>793</v>
      </c>
    </row>
    <row r="135" spans="1:65" s="13" customFormat="1">
      <c r="B135" s="155"/>
      <c r="D135" s="156" t="s">
        <v>151</v>
      </c>
      <c r="E135" s="157" t="s">
        <v>1</v>
      </c>
      <c r="F135" s="158" t="s">
        <v>794</v>
      </c>
      <c r="H135" s="159">
        <v>49.97</v>
      </c>
      <c r="I135" s="160"/>
      <c r="L135" s="155"/>
      <c r="M135" s="161"/>
      <c r="N135" s="162"/>
      <c r="O135" s="162"/>
      <c r="P135" s="162"/>
      <c r="Q135" s="162"/>
      <c r="R135" s="162"/>
      <c r="S135" s="162"/>
      <c r="T135" s="163"/>
      <c r="AT135" s="157" t="s">
        <v>151</v>
      </c>
      <c r="AU135" s="157" t="s">
        <v>86</v>
      </c>
      <c r="AV135" s="13" t="s">
        <v>86</v>
      </c>
      <c r="AW135" s="13" t="s">
        <v>32</v>
      </c>
      <c r="AX135" s="13" t="s">
        <v>84</v>
      </c>
      <c r="AY135" s="157" t="s">
        <v>143</v>
      </c>
    </row>
    <row r="136" spans="1:65" s="2" customFormat="1" ht="24.25" customHeight="1">
      <c r="A136" s="32"/>
      <c r="B136" s="140"/>
      <c r="C136" s="141" t="s">
        <v>144</v>
      </c>
      <c r="D136" s="141" t="s">
        <v>146</v>
      </c>
      <c r="E136" s="142" t="s">
        <v>795</v>
      </c>
      <c r="F136" s="143" t="s">
        <v>796</v>
      </c>
      <c r="G136" s="144" t="s">
        <v>158</v>
      </c>
      <c r="H136" s="145">
        <v>58.97</v>
      </c>
      <c r="I136" s="146"/>
      <c r="J136" s="147">
        <f>ROUND(I136*H136,2)</f>
        <v>0</v>
      </c>
      <c r="K136" s="148"/>
      <c r="L136" s="33"/>
      <c r="M136" s="149" t="s">
        <v>1</v>
      </c>
      <c r="N136" s="150" t="s">
        <v>41</v>
      </c>
      <c r="O136" s="58"/>
      <c r="P136" s="151">
        <f>O136*H136</f>
        <v>0</v>
      </c>
      <c r="Q136" s="151">
        <v>0</v>
      </c>
      <c r="R136" s="151">
        <f>Q136*H136</f>
        <v>0</v>
      </c>
      <c r="S136" s="151">
        <v>0</v>
      </c>
      <c r="T136" s="152">
        <f>S136*H136</f>
        <v>0</v>
      </c>
      <c r="U136" s="32"/>
      <c r="V136" s="32"/>
      <c r="W136" s="32"/>
      <c r="X136" s="32"/>
      <c r="Y136" s="32"/>
      <c r="Z136" s="32"/>
      <c r="AA136" s="32"/>
      <c r="AB136" s="32"/>
      <c r="AC136" s="32"/>
      <c r="AD136" s="32"/>
      <c r="AE136" s="32"/>
      <c r="AR136" s="153" t="s">
        <v>144</v>
      </c>
      <c r="AT136" s="153" t="s">
        <v>146</v>
      </c>
      <c r="AU136" s="153" t="s">
        <v>86</v>
      </c>
      <c r="AY136" s="17" t="s">
        <v>143</v>
      </c>
      <c r="BE136" s="154">
        <f>IF(N136="základní",J136,0)</f>
        <v>0</v>
      </c>
      <c r="BF136" s="154">
        <f>IF(N136="snížená",J136,0)</f>
        <v>0</v>
      </c>
      <c r="BG136" s="154">
        <f>IF(N136="zákl. přenesená",J136,0)</f>
        <v>0</v>
      </c>
      <c r="BH136" s="154">
        <f>IF(N136="sníž. přenesená",J136,0)</f>
        <v>0</v>
      </c>
      <c r="BI136" s="154">
        <f>IF(N136="nulová",J136,0)</f>
        <v>0</v>
      </c>
      <c r="BJ136" s="17" t="s">
        <v>84</v>
      </c>
      <c r="BK136" s="154">
        <f>ROUND(I136*H136,2)</f>
        <v>0</v>
      </c>
      <c r="BL136" s="17" t="s">
        <v>144</v>
      </c>
      <c r="BM136" s="153" t="s">
        <v>797</v>
      </c>
    </row>
    <row r="137" spans="1:65" s="15" customFormat="1">
      <c r="B137" s="172"/>
      <c r="D137" s="156" t="s">
        <v>151</v>
      </c>
      <c r="E137" s="173" t="s">
        <v>1</v>
      </c>
      <c r="F137" s="174" t="s">
        <v>798</v>
      </c>
      <c r="H137" s="173" t="s">
        <v>1</v>
      </c>
      <c r="I137" s="175"/>
      <c r="L137" s="172"/>
      <c r="M137" s="176"/>
      <c r="N137" s="177"/>
      <c r="O137" s="177"/>
      <c r="P137" s="177"/>
      <c r="Q137" s="177"/>
      <c r="R137" s="177"/>
      <c r="S137" s="177"/>
      <c r="T137" s="178"/>
      <c r="AT137" s="173" t="s">
        <v>151</v>
      </c>
      <c r="AU137" s="173" t="s">
        <v>86</v>
      </c>
      <c r="AV137" s="15" t="s">
        <v>84</v>
      </c>
      <c r="AW137" s="15" t="s">
        <v>32</v>
      </c>
      <c r="AX137" s="15" t="s">
        <v>76</v>
      </c>
      <c r="AY137" s="173" t="s">
        <v>143</v>
      </c>
    </row>
    <row r="138" spans="1:65" s="13" customFormat="1">
      <c r="B138" s="155"/>
      <c r="D138" s="156" t="s">
        <v>151</v>
      </c>
      <c r="E138" s="157" t="s">
        <v>1</v>
      </c>
      <c r="F138" s="158" t="s">
        <v>799</v>
      </c>
      <c r="H138" s="159">
        <v>10.17</v>
      </c>
      <c r="I138" s="160"/>
      <c r="L138" s="155"/>
      <c r="M138" s="161"/>
      <c r="N138" s="162"/>
      <c r="O138" s="162"/>
      <c r="P138" s="162"/>
      <c r="Q138" s="162"/>
      <c r="R138" s="162"/>
      <c r="S138" s="162"/>
      <c r="T138" s="163"/>
      <c r="AT138" s="157" t="s">
        <v>151</v>
      </c>
      <c r="AU138" s="157" t="s">
        <v>86</v>
      </c>
      <c r="AV138" s="13" t="s">
        <v>86</v>
      </c>
      <c r="AW138" s="13" t="s">
        <v>32</v>
      </c>
      <c r="AX138" s="13" t="s">
        <v>76</v>
      </c>
      <c r="AY138" s="157" t="s">
        <v>143</v>
      </c>
    </row>
    <row r="139" spans="1:65" s="15" customFormat="1">
      <c r="B139" s="172"/>
      <c r="D139" s="156" t="s">
        <v>151</v>
      </c>
      <c r="E139" s="173" t="s">
        <v>1</v>
      </c>
      <c r="F139" s="174" t="s">
        <v>800</v>
      </c>
      <c r="H139" s="173" t="s">
        <v>1</v>
      </c>
      <c r="I139" s="175"/>
      <c r="L139" s="172"/>
      <c r="M139" s="176"/>
      <c r="N139" s="177"/>
      <c r="O139" s="177"/>
      <c r="P139" s="177"/>
      <c r="Q139" s="177"/>
      <c r="R139" s="177"/>
      <c r="S139" s="177"/>
      <c r="T139" s="178"/>
      <c r="AT139" s="173" t="s">
        <v>151</v>
      </c>
      <c r="AU139" s="173" t="s">
        <v>86</v>
      </c>
      <c r="AV139" s="15" t="s">
        <v>84</v>
      </c>
      <c r="AW139" s="15" t="s">
        <v>32</v>
      </c>
      <c r="AX139" s="15" t="s">
        <v>76</v>
      </c>
      <c r="AY139" s="173" t="s">
        <v>143</v>
      </c>
    </row>
    <row r="140" spans="1:65" s="13" customFormat="1">
      <c r="B140" s="155"/>
      <c r="D140" s="156" t="s">
        <v>151</v>
      </c>
      <c r="E140" s="157" t="s">
        <v>1</v>
      </c>
      <c r="F140" s="158" t="s">
        <v>170</v>
      </c>
      <c r="H140" s="159">
        <v>9</v>
      </c>
      <c r="I140" s="160"/>
      <c r="L140" s="155"/>
      <c r="M140" s="161"/>
      <c r="N140" s="162"/>
      <c r="O140" s="162"/>
      <c r="P140" s="162"/>
      <c r="Q140" s="162"/>
      <c r="R140" s="162"/>
      <c r="S140" s="162"/>
      <c r="T140" s="163"/>
      <c r="AT140" s="157" t="s">
        <v>151</v>
      </c>
      <c r="AU140" s="157" t="s">
        <v>86</v>
      </c>
      <c r="AV140" s="13" t="s">
        <v>86</v>
      </c>
      <c r="AW140" s="13" t="s">
        <v>32</v>
      </c>
      <c r="AX140" s="13" t="s">
        <v>76</v>
      </c>
      <c r="AY140" s="157" t="s">
        <v>143</v>
      </c>
    </row>
    <row r="141" spans="1:65" s="15" customFormat="1">
      <c r="B141" s="172"/>
      <c r="D141" s="156" t="s">
        <v>151</v>
      </c>
      <c r="E141" s="173" t="s">
        <v>1</v>
      </c>
      <c r="F141" s="174" t="s">
        <v>801</v>
      </c>
      <c r="H141" s="173" t="s">
        <v>1</v>
      </c>
      <c r="I141" s="175"/>
      <c r="L141" s="172"/>
      <c r="M141" s="176"/>
      <c r="N141" s="177"/>
      <c r="O141" s="177"/>
      <c r="P141" s="177"/>
      <c r="Q141" s="177"/>
      <c r="R141" s="177"/>
      <c r="S141" s="177"/>
      <c r="T141" s="178"/>
      <c r="AT141" s="173" t="s">
        <v>151</v>
      </c>
      <c r="AU141" s="173" t="s">
        <v>86</v>
      </c>
      <c r="AV141" s="15" t="s">
        <v>84</v>
      </c>
      <c r="AW141" s="15" t="s">
        <v>32</v>
      </c>
      <c r="AX141" s="15" t="s">
        <v>76</v>
      </c>
      <c r="AY141" s="173" t="s">
        <v>143</v>
      </c>
    </row>
    <row r="142" spans="1:65" s="13" customFormat="1">
      <c r="B142" s="155"/>
      <c r="D142" s="156" t="s">
        <v>151</v>
      </c>
      <c r="E142" s="157" t="s">
        <v>1</v>
      </c>
      <c r="F142" s="158" t="s">
        <v>802</v>
      </c>
      <c r="H142" s="159">
        <v>39.799999999999997</v>
      </c>
      <c r="I142" s="160"/>
      <c r="L142" s="155"/>
      <c r="M142" s="161"/>
      <c r="N142" s="162"/>
      <c r="O142" s="162"/>
      <c r="P142" s="162"/>
      <c r="Q142" s="162"/>
      <c r="R142" s="162"/>
      <c r="S142" s="162"/>
      <c r="T142" s="163"/>
      <c r="AT142" s="157" t="s">
        <v>151</v>
      </c>
      <c r="AU142" s="157" t="s">
        <v>86</v>
      </c>
      <c r="AV142" s="13" t="s">
        <v>86</v>
      </c>
      <c r="AW142" s="13" t="s">
        <v>32</v>
      </c>
      <c r="AX142" s="13" t="s">
        <v>76</v>
      </c>
      <c r="AY142" s="157" t="s">
        <v>143</v>
      </c>
    </row>
    <row r="143" spans="1:65" s="14" customFormat="1">
      <c r="B143" s="164"/>
      <c r="D143" s="156" t="s">
        <v>151</v>
      </c>
      <c r="E143" s="165" t="s">
        <v>1</v>
      </c>
      <c r="F143" s="166" t="s">
        <v>155</v>
      </c>
      <c r="H143" s="167">
        <v>58.97</v>
      </c>
      <c r="I143" s="168"/>
      <c r="L143" s="164"/>
      <c r="M143" s="169"/>
      <c r="N143" s="170"/>
      <c r="O143" s="170"/>
      <c r="P143" s="170"/>
      <c r="Q143" s="170"/>
      <c r="R143" s="170"/>
      <c r="S143" s="170"/>
      <c r="T143" s="171"/>
      <c r="AT143" s="165" t="s">
        <v>151</v>
      </c>
      <c r="AU143" s="165" t="s">
        <v>86</v>
      </c>
      <c r="AV143" s="14" t="s">
        <v>144</v>
      </c>
      <c r="AW143" s="14" t="s">
        <v>32</v>
      </c>
      <c r="AX143" s="14" t="s">
        <v>84</v>
      </c>
      <c r="AY143" s="165" t="s">
        <v>143</v>
      </c>
    </row>
    <row r="144" spans="1:65" s="12" customFormat="1" ht="22.9" customHeight="1">
      <c r="B144" s="127"/>
      <c r="D144" s="128" t="s">
        <v>75</v>
      </c>
      <c r="E144" s="138" t="s">
        <v>144</v>
      </c>
      <c r="F144" s="138" t="s">
        <v>145</v>
      </c>
      <c r="I144" s="130"/>
      <c r="J144" s="139">
        <f>BK144</f>
        <v>0</v>
      </c>
      <c r="L144" s="127"/>
      <c r="M144" s="132"/>
      <c r="N144" s="133"/>
      <c r="O144" s="133"/>
      <c r="P144" s="134">
        <f>SUM(P145:P147)</f>
        <v>0</v>
      </c>
      <c r="Q144" s="133"/>
      <c r="R144" s="134">
        <f>SUM(R145:R147)</f>
        <v>2.8931280000000004</v>
      </c>
      <c r="S144" s="133"/>
      <c r="T144" s="135">
        <f>SUM(T145:T147)</f>
        <v>0</v>
      </c>
      <c r="AR144" s="128" t="s">
        <v>84</v>
      </c>
      <c r="AT144" s="136" t="s">
        <v>75</v>
      </c>
      <c r="AU144" s="136" t="s">
        <v>84</v>
      </c>
      <c r="AY144" s="128" t="s">
        <v>143</v>
      </c>
      <c r="BK144" s="137">
        <f>SUM(BK145:BK148)</f>
        <v>0</v>
      </c>
    </row>
    <row r="145" spans="1:68" s="2" customFormat="1" ht="24.25" customHeight="1">
      <c r="A145" s="32"/>
      <c r="B145" s="140"/>
      <c r="C145" s="141">
        <v>5</v>
      </c>
      <c r="D145" s="141" t="s">
        <v>146</v>
      </c>
      <c r="E145" s="142" t="s">
        <v>803</v>
      </c>
      <c r="F145" s="143" t="s">
        <v>804</v>
      </c>
      <c r="G145" s="144" t="s">
        <v>256</v>
      </c>
      <c r="H145" s="145">
        <v>5.92</v>
      </c>
      <c r="I145" s="146"/>
      <c r="J145" s="147">
        <f>ROUND(I145*H145,2)</f>
        <v>0</v>
      </c>
      <c r="K145" s="148"/>
      <c r="L145" s="33"/>
      <c r="M145" s="149" t="s">
        <v>1</v>
      </c>
      <c r="N145" s="150" t="s">
        <v>41</v>
      </c>
      <c r="O145" s="58"/>
      <c r="P145" s="151">
        <f>O145*H145</f>
        <v>0</v>
      </c>
      <c r="Q145" s="151">
        <v>3.465E-2</v>
      </c>
      <c r="R145" s="151">
        <f>Q145*H145</f>
        <v>0.205128</v>
      </c>
      <c r="S145" s="151">
        <v>0</v>
      </c>
      <c r="T145" s="152">
        <f>S145*H145</f>
        <v>0</v>
      </c>
      <c r="U145" s="32"/>
      <c r="V145" s="32"/>
      <c r="W145" s="32"/>
      <c r="X145" s="32"/>
      <c r="Y145" s="32"/>
      <c r="Z145" s="32"/>
      <c r="AA145" s="32"/>
      <c r="AB145" s="32"/>
      <c r="AC145" s="32"/>
      <c r="AD145" s="32"/>
      <c r="AE145" s="32"/>
      <c r="AR145" s="153" t="s">
        <v>144</v>
      </c>
      <c r="AT145" s="153" t="s">
        <v>146</v>
      </c>
      <c r="AU145" s="153" t="s">
        <v>86</v>
      </c>
      <c r="AY145" s="17" t="s">
        <v>143</v>
      </c>
      <c r="BE145" s="154">
        <f>IF(N145="základní",J145,0)</f>
        <v>0</v>
      </c>
      <c r="BF145" s="154">
        <f>IF(N145="snížená",J145,0)</f>
        <v>0</v>
      </c>
      <c r="BG145" s="154">
        <f>IF(N145="zákl. přenesená",J145,0)</f>
        <v>0</v>
      </c>
      <c r="BH145" s="154">
        <f>IF(N145="sníž. přenesená",J145,0)</f>
        <v>0</v>
      </c>
      <c r="BI145" s="154">
        <f>IF(N145="nulová",J145,0)</f>
        <v>0</v>
      </c>
      <c r="BJ145" s="17" t="s">
        <v>84</v>
      </c>
      <c r="BK145" s="154">
        <f>ROUND(I145*H145,2)</f>
        <v>0</v>
      </c>
      <c r="BL145" s="17" t="s">
        <v>144</v>
      </c>
      <c r="BM145" s="153" t="s">
        <v>805</v>
      </c>
    </row>
    <row r="146" spans="1:68" s="15" customFormat="1">
      <c r="B146" s="172"/>
      <c r="D146" s="156" t="s">
        <v>151</v>
      </c>
      <c r="E146" s="173" t="s">
        <v>1</v>
      </c>
      <c r="F146" s="158" t="s">
        <v>899</v>
      </c>
      <c r="H146" s="159">
        <v>5.92</v>
      </c>
      <c r="I146" s="175"/>
      <c r="L146" s="172"/>
      <c r="M146" s="176"/>
      <c r="N146" s="177"/>
      <c r="O146" s="177"/>
      <c r="P146" s="177"/>
      <c r="Q146" s="177"/>
      <c r="R146" s="177"/>
      <c r="S146" s="177"/>
      <c r="T146" s="178"/>
      <c r="AT146" s="173" t="s">
        <v>151</v>
      </c>
      <c r="AU146" s="173" t="s">
        <v>86</v>
      </c>
      <c r="AV146" s="15" t="s">
        <v>84</v>
      </c>
      <c r="AW146" s="15" t="s">
        <v>32</v>
      </c>
      <c r="AX146" s="15" t="s">
        <v>76</v>
      </c>
      <c r="AY146" s="173" t="s">
        <v>143</v>
      </c>
    </row>
    <row r="147" spans="1:68" s="2" customFormat="1" ht="24.25" customHeight="1">
      <c r="A147" s="32"/>
      <c r="B147" s="140"/>
      <c r="C147" s="179">
        <v>6</v>
      </c>
      <c r="D147" s="179" t="s">
        <v>272</v>
      </c>
      <c r="E147" s="180" t="s">
        <v>806</v>
      </c>
      <c r="F147" s="181" t="s">
        <v>807</v>
      </c>
      <c r="G147" s="182" t="s">
        <v>256</v>
      </c>
      <c r="H147" s="183">
        <v>6</v>
      </c>
      <c r="I147" s="184"/>
      <c r="J147" s="185">
        <f>ROUND(I147*H147,2)</f>
        <v>0</v>
      </c>
      <c r="K147" s="186"/>
      <c r="L147" s="187"/>
      <c r="M147" s="188" t="s">
        <v>1</v>
      </c>
      <c r="N147" s="189" t="s">
        <v>41</v>
      </c>
      <c r="O147" s="58"/>
      <c r="P147" s="151">
        <f>O147*H147</f>
        <v>0</v>
      </c>
      <c r="Q147" s="151">
        <v>0.44800000000000001</v>
      </c>
      <c r="R147" s="151">
        <f>Q147*H147</f>
        <v>2.6880000000000002</v>
      </c>
      <c r="S147" s="151">
        <v>0</v>
      </c>
      <c r="T147" s="152">
        <f>S147*H147</f>
        <v>0</v>
      </c>
      <c r="U147" s="32"/>
      <c r="V147" s="32"/>
      <c r="W147" s="32"/>
      <c r="X147" s="32"/>
      <c r="Y147" s="32"/>
      <c r="Z147" s="32"/>
      <c r="AA147" s="32"/>
      <c r="AB147" s="32"/>
      <c r="AC147" s="32"/>
      <c r="AD147" s="32"/>
      <c r="AE147" s="32"/>
      <c r="AR147" s="153" t="s">
        <v>186</v>
      </c>
      <c r="AT147" s="153" t="s">
        <v>272</v>
      </c>
      <c r="AU147" s="153" t="s">
        <v>86</v>
      </c>
      <c r="AY147" s="17" t="s">
        <v>143</v>
      </c>
      <c r="BE147" s="154">
        <f>IF(N147="základní",J147,0)</f>
        <v>0</v>
      </c>
      <c r="BF147" s="154">
        <f>IF(N147="snížená",J147,0)</f>
        <v>0</v>
      </c>
      <c r="BG147" s="154">
        <f>IF(N147="zákl. přenesená",J147,0)</f>
        <v>0</v>
      </c>
      <c r="BH147" s="154">
        <f>IF(N147="sníž. přenesená",J147,0)</f>
        <v>0</v>
      </c>
      <c r="BI147" s="154">
        <f>IF(N147="nulová",J147,0)</f>
        <v>0</v>
      </c>
      <c r="BJ147" s="17" t="s">
        <v>84</v>
      </c>
      <c r="BK147" s="154">
        <f>ROUND(I147*H147,2)</f>
        <v>0</v>
      </c>
      <c r="BL147" s="17" t="s">
        <v>144</v>
      </c>
      <c r="BM147" s="153" t="s">
        <v>808</v>
      </c>
    </row>
    <row r="148" spans="1:68" s="12" customFormat="1" ht="22.9" customHeight="1">
      <c r="A148" s="258"/>
      <c r="B148" s="140"/>
      <c r="C148" s="335" t="s">
        <v>182</v>
      </c>
      <c r="D148" s="335" t="s">
        <v>146</v>
      </c>
      <c r="E148" s="336" t="s">
        <v>900</v>
      </c>
      <c r="F148" s="337" t="s">
        <v>901</v>
      </c>
      <c r="G148" s="338" t="s">
        <v>149</v>
      </c>
      <c r="H148" s="339">
        <v>8.0250000000000004</v>
      </c>
      <c r="I148" s="184"/>
      <c r="J148" s="340">
        <f>ROUND(I148*H148,2)</f>
        <v>0</v>
      </c>
      <c r="K148" s="341"/>
      <c r="L148" s="342"/>
      <c r="M148" s="343" t="s">
        <v>1</v>
      </c>
      <c r="N148" s="344" t="s">
        <v>41</v>
      </c>
      <c r="O148" s="345">
        <v>1.478</v>
      </c>
      <c r="P148" s="345">
        <f>O148*H148</f>
        <v>11.860950000000001</v>
      </c>
      <c r="Q148" s="345">
        <v>2.3115399999999999</v>
      </c>
      <c r="R148" s="345">
        <f>Q148*H148</f>
        <v>18.5501085</v>
      </c>
      <c r="S148" s="345">
        <v>0</v>
      </c>
      <c r="T148" s="346">
        <f>S148*H148</f>
        <v>0</v>
      </c>
      <c r="U148" s="347"/>
      <c r="V148" s="347"/>
      <c r="W148" s="347"/>
      <c r="X148" s="347"/>
      <c r="Y148" s="347"/>
      <c r="Z148" s="347"/>
      <c r="AA148" s="347"/>
      <c r="AB148" s="347"/>
      <c r="AC148" s="347"/>
      <c r="AD148" s="347"/>
      <c r="AE148" s="347"/>
      <c r="AF148" s="348"/>
      <c r="AG148" s="348"/>
      <c r="AH148" s="348"/>
      <c r="AI148" s="348"/>
      <c r="AJ148" s="348"/>
      <c r="AK148" s="348"/>
      <c r="AL148" s="348"/>
      <c r="AM148" s="348"/>
      <c r="AN148" s="348"/>
      <c r="AO148" s="348"/>
      <c r="AP148" s="348"/>
      <c r="AQ148" s="348"/>
      <c r="AR148" s="349" t="s">
        <v>144</v>
      </c>
      <c r="AS148" s="348"/>
      <c r="AT148" s="349" t="s">
        <v>146</v>
      </c>
      <c r="AU148" s="349" t="s">
        <v>86</v>
      </c>
      <c r="AV148" s="348"/>
      <c r="AW148" s="348"/>
      <c r="AX148" s="348"/>
      <c r="AY148" s="350" t="s">
        <v>143</v>
      </c>
      <c r="AZ148" s="348"/>
      <c r="BA148" s="348"/>
      <c r="BB148" s="348"/>
      <c r="BC148" s="348"/>
      <c r="BD148" s="348"/>
      <c r="BE148" s="351">
        <f>IF(N148="základní",J148,0)</f>
        <v>0</v>
      </c>
      <c r="BF148" s="351">
        <f>IF(N148="snížená",J148,0)</f>
        <v>0</v>
      </c>
      <c r="BG148" s="351">
        <f>IF(N148="zákl. přenesená",J148,0)</f>
        <v>0</v>
      </c>
      <c r="BH148" s="351">
        <f>IF(N148="sníž. přenesená",J148,0)</f>
        <v>0</v>
      </c>
      <c r="BI148" s="351">
        <f>IF(N148="nulová",J148,0)</f>
        <v>0</v>
      </c>
      <c r="BJ148" s="350" t="s">
        <v>84</v>
      </c>
      <c r="BK148" s="351">
        <f>ROUND(I148*H148,2)</f>
        <v>0</v>
      </c>
      <c r="BL148" s="350" t="s">
        <v>144</v>
      </c>
      <c r="BM148" s="349" t="s">
        <v>902</v>
      </c>
      <c r="BN148" s="348"/>
      <c r="BO148" s="352"/>
    </row>
    <row r="149" spans="1:68" s="2" customFormat="1" ht="16.5" customHeight="1">
      <c r="A149" s="13"/>
      <c r="B149" s="155"/>
      <c r="C149" s="353"/>
      <c r="D149" s="354" t="s">
        <v>151</v>
      </c>
      <c r="E149" s="355" t="s">
        <v>1</v>
      </c>
      <c r="F149" s="356" t="s">
        <v>903</v>
      </c>
      <c r="G149" s="353"/>
      <c r="H149" s="357">
        <v>8.0250000000000004</v>
      </c>
      <c r="I149" s="353"/>
      <c r="J149" s="353"/>
      <c r="K149" s="353"/>
      <c r="L149" s="358"/>
      <c r="M149" s="359"/>
      <c r="N149" s="360"/>
      <c r="O149" s="360"/>
      <c r="P149" s="360"/>
      <c r="Q149" s="360"/>
      <c r="R149" s="360"/>
      <c r="S149" s="360"/>
      <c r="T149" s="361"/>
      <c r="U149" s="353"/>
      <c r="V149" s="353"/>
      <c r="W149" s="353"/>
      <c r="X149" s="353"/>
      <c r="Y149" s="353"/>
      <c r="Z149" s="353"/>
      <c r="AA149" s="353"/>
      <c r="AB149" s="353"/>
      <c r="AC149" s="353"/>
      <c r="AD149" s="353"/>
      <c r="AE149" s="353"/>
      <c r="AF149" s="353"/>
      <c r="AG149" s="353"/>
      <c r="AH149" s="353"/>
      <c r="AI149" s="353"/>
      <c r="AJ149" s="353"/>
      <c r="AK149" s="353"/>
      <c r="AL149" s="353"/>
      <c r="AM149" s="353"/>
      <c r="AN149" s="353"/>
      <c r="AO149" s="353"/>
      <c r="AP149" s="353"/>
      <c r="AQ149" s="353"/>
      <c r="AR149" s="353"/>
      <c r="AS149" s="353"/>
      <c r="AT149" s="355" t="s">
        <v>151</v>
      </c>
      <c r="AU149" s="355" t="s">
        <v>86</v>
      </c>
      <c r="AV149" s="353" t="s">
        <v>86</v>
      </c>
      <c r="AW149" s="353" t="s">
        <v>32</v>
      </c>
      <c r="AX149" s="353" t="s">
        <v>84</v>
      </c>
      <c r="AY149" s="355" t="s">
        <v>143</v>
      </c>
      <c r="AZ149" s="353"/>
      <c r="BA149" s="353"/>
      <c r="BB149" s="353"/>
      <c r="BC149" s="353"/>
      <c r="BD149" s="353"/>
      <c r="BE149" s="353"/>
      <c r="BF149" s="353"/>
      <c r="BG149" s="353"/>
      <c r="BH149" s="353"/>
      <c r="BI149" s="353"/>
      <c r="BJ149" s="353"/>
      <c r="BK149" s="353"/>
      <c r="BL149" s="353"/>
      <c r="BM149" s="353"/>
      <c r="BN149" s="353"/>
      <c r="BO149" s="348"/>
    </row>
    <row r="150" spans="1:68" s="2" customFormat="1" ht="16.5" customHeight="1">
      <c r="A150" s="12"/>
      <c r="B150" s="127"/>
      <c r="C150" s="12"/>
      <c r="D150" s="128" t="s">
        <v>75</v>
      </c>
      <c r="E150" s="138" t="s">
        <v>172</v>
      </c>
      <c r="F150" s="138" t="s">
        <v>809</v>
      </c>
      <c r="G150" s="12"/>
      <c r="H150" s="12"/>
      <c r="I150" s="130"/>
      <c r="J150" s="139">
        <f>BK150</f>
        <v>0</v>
      </c>
      <c r="K150" s="12"/>
      <c r="L150" s="127"/>
      <c r="M150" s="132"/>
      <c r="N150" s="133"/>
      <c r="O150" s="133"/>
      <c r="P150" s="134">
        <f>SUM(P151:P166)</f>
        <v>0</v>
      </c>
      <c r="Q150" s="133"/>
      <c r="R150" s="134">
        <f>SUM(R151:R166)</f>
        <v>42.368342999999996</v>
      </c>
      <c r="S150" s="133"/>
      <c r="T150" s="135">
        <f>SUM(T151:T166)</f>
        <v>0</v>
      </c>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8" t="s">
        <v>84</v>
      </c>
      <c r="AS150" s="12"/>
      <c r="AT150" s="136" t="s">
        <v>75</v>
      </c>
      <c r="AU150" s="136" t="s">
        <v>84</v>
      </c>
      <c r="AV150" s="12"/>
      <c r="AW150" s="12"/>
      <c r="AX150" s="12"/>
      <c r="AY150" s="128" t="s">
        <v>143</v>
      </c>
      <c r="AZ150" s="12"/>
      <c r="BA150" s="12"/>
      <c r="BB150" s="12"/>
      <c r="BC150" s="12"/>
      <c r="BD150" s="12"/>
      <c r="BE150" s="12"/>
      <c r="BF150" s="12"/>
      <c r="BG150" s="12"/>
      <c r="BH150" s="12"/>
      <c r="BI150" s="12"/>
      <c r="BJ150" s="12"/>
      <c r="BK150" s="137">
        <f>SUM(BK151:BK166)</f>
        <v>0</v>
      </c>
      <c r="BL150" s="12"/>
      <c r="BM150" s="12"/>
      <c r="BN150" s="12"/>
      <c r="BO150" s="12"/>
      <c r="BP150" s="12"/>
    </row>
    <row r="151" spans="1:68" s="15" customFormat="1" ht="11.5">
      <c r="A151" s="32"/>
      <c r="B151" s="140"/>
      <c r="C151" s="141">
        <v>7</v>
      </c>
      <c r="D151" s="141" t="s">
        <v>146</v>
      </c>
      <c r="E151" s="142" t="s">
        <v>810</v>
      </c>
      <c r="F151" s="143" t="s">
        <v>811</v>
      </c>
      <c r="G151" s="144" t="s">
        <v>158</v>
      </c>
      <c r="H151" s="145">
        <v>39.799999999999997</v>
      </c>
      <c r="I151" s="146"/>
      <c r="J151" s="147">
        <f>ROUND(I151*H151,2)</f>
        <v>0</v>
      </c>
      <c r="K151" s="148"/>
      <c r="L151" s="33"/>
      <c r="M151" s="149" t="s">
        <v>1</v>
      </c>
      <c r="N151" s="150" t="s">
        <v>41</v>
      </c>
      <c r="O151" s="58"/>
      <c r="P151" s="151">
        <f>O151*H151</f>
        <v>0</v>
      </c>
      <c r="Q151" s="151">
        <v>0.23</v>
      </c>
      <c r="R151" s="151">
        <f>Q151*H151</f>
        <v>9.1539999999999999</v>
      </c>
      <c r="S151" s="151">
        <v>0</v>
      </c>
      <c r="T151" s="152">
        <f>S151*H151</f>
        <v>0</v>
      </c>
      <c r="U151" s="32"/>
      <c r="V151" s="32"/>
      <c r="W151" s="32"/>
      <c r="X151" s="32"/>
      <c r="Y151" s="32"/>
      <c r="Z151" s="32"/>
      <c r="AA151" s="32"/>
      <c r="AB151" s="32"/>
      <c r="AC151" s="32"/>
      <c r="AD151" s="32"/>
      <c r="AE151" s="32"/>
      <c r="AF151" s="2"/>
      <c r="AG151" s="2"/>
      <c r="AH151" s="2"/>
      <c r="AI151" s="2"/>
      <c r="AJ151" s="2"/>
      <c r="AK151" s="2"/>
      <c r="AL151" s="2"/>
      <c r="AM151" s="2"/>
      <c r="AN151" s="2"/>
      <c r="AO151" s="2"/>
      <c r="AP151" s="2"/>
      <c r="AQ151" s="2"/>
      <c r="AR151" s="153" t="s">
        <v>144</v>
      </c>
      <c r="AS151" s="2"/>
      <c r="AT151" s="153" t="s">
        <v>146</v>
      </c>
      <c r="AU151" s="153" t="s">
        <v>86</v>
      </c>
      <c r="AV151" s="2"/>
      <c r="AW151" s="2"/>
      <c r="AX151" s="2"/>
      <c r="AY151" s="17" t="s">
        <v>143</v>
      </c>
      <c r="AZ151" s="2"/>
      <c r="BA151" s="2"/>
      <c r="BB151" s="2"/>
      <c r="BC151" s="2"/>
      <c r="BD151" s="2"/>
      <c r="BE151" s="154">
        <f>IF(N151="základní",J151,0)</f>
        <v>0</v>
      </c>
      <c r="BF151" s="154">
        <f>IF(N151="snížená",J151,0)</f>
        <v>0</v>
      </c>
      <c r="BG151" s="154">
        <f>IF(N151="zákl. přenesená",J151,0)</f>
        <v>0</v>
      </c>
      <c r="BH151" s="154">
        <f>IF(N151="sníž. přenesená",J151,0)</f>
        <v>0</v>
      </c>
      <c r="BI151" s="154">
        <f>IF(N151="nulová",J151,0)</f>
        <v>0</v>
      </c>
      <c r="BJ151" s="17" t="s">
        <v>84</v>
      </c>
      <c r="BK151" s="154">
        <f>ROUND(I151*H151,2)</f>
        <v>0</v>
      </c>
      <c r="BL151" s="17" t="s">
        <v>144</v>
      </c>
      <c r="BM151" s="153" t="s">
        <v>812</v>
      </c>
      <c r="BN151" s="2"/>
      <c r="BO151" s="2"/>
      <c r="BP151" s="2"/>
    </row>
    <row r="152" spans="1:68" s="13" customFormat="1" ht="11.5">
      <c r="A152" s="32"/>
      <c r="B152" s="140"/>
      <c r="C152" s="141">
        <v>8</v>
      </c>
      <c r="D152" s="141" t="s">
        <v>146</v>
      </c>
      <c r="E152" s="142" t="s">
        <v>813</v>
      </c>
      <c r="F152" s="143" t="s">
        <v>814</v>
      </c>
      <c r="G152" s="144" t="s">
        <v>158</v>
      </c>
      <c r="H152" s="145">
        <v>9</v>
      </c>
      <c r="I152" s="146"/>
      <c r="J152" s="147">
        <f>ROUND(I152*H152,2)</f>
        <v>0</v>
      </c>
      <c r="K152" s="148"/>
      <c r="L152" s="33"/>
      <c r="M152" s="149" t="s">
        <v>1</v>
      </c>
      <c r="N152" s="150" t="s">
        <v>41</v>
      </c>
      <c r="O152" s="58"/>
      <c r="P152" s="151">
        <f>O152*H152</f>
        <v>0</v>
      </c>
      <c r="Q152" s="151">
        <v>0.34499999999999997</v>
      </c>
      <c r="R152" s="151">
        <f>Q152*H152</f>
        <v>3.1049999999999995</v>
      </c>
      <c r="S152" s="151">
        <v>0</v>
      </c>
      <c r="T152" s="152">
        <f>S152*H152</f>
        <v>0</v>
      </c>
      <c r="U152" s="32"/>
      <c r="V152" s="32"/>
      <c r="W152" s="32"/>
      <c r="X152" s="32"/>
      <c r="Y152" s="32"/>
      <c r="Z152" s="32"/>
      <c r="AA152" s="32"/>
      <c r="AB152" s="32"/>
      <c r="AC152" s="32"/>
      <c r="AD152" s="32"/>
      <c r="AE152" s="32"/>
      <c r="AF152" s="2"/>
      <c r="AG152" s="2"/>
      <c r="AH152" s="2"/>
      <c r="AI152" s="2"/>
      <c r="AJ152" s="2"/>
      <c r="AK152" s="2"/>
      <c r="AL152" s="2"/>
      <c r="AM152" s="2"/>
      <c r="AN152" s="2"/>
      <c r="AO152" s="2"/>
      <c r="AP152" s="2"/>
      <c r="AQ152" s="2"/>
      <c r="AR152" s="153" t="s">
        <v>144</v>
      </c>
      <c r="AS152" s="2"/>
      <c r="AT152" s="153" t="s">
        <v>146</v>
      </c>
      <c r="AU152" s="153" t="s">
        <v>86</v>
      </c>
      <c r="AV152" s="2"/>
      <c r="AW152" s="2"/>
      <c r="AX152" s="2"/>
      <c r="AY152" s="17" t="s">
        <v>143</v>
      </c>
      <c r="AZ152" s="2"/>
      <c r="BA152" s="2"/>
      <c r="BB152" s="2"/>
      <c r="BC152" s="2"/>
      <c r="BD152" s="2"/>
      <c r="BE152" s="154">
        <f>IF(N152="základní",J152,0)</f>
        <v>0</v>
      </c>
      <c r="BF152" s="154">
        <f>IF(N152="snížená",J152,0)</f>
        <v>0</v>
      </c>
      <c r="BG152" s="154">
        <f>IF(N152="zákl. přenesená",J152,0)</f>
        <v>0</v>
      </c>
      <c r="BH152" s="154">
        <f>IF(N152="sníž. přenesená",J152,0)</f>
        <v>0</v>
      </c>
      <c r="BI152" s="154">
        <f>IF(N152="nulová",J152,0)</f>
        <v>0</v>
      </c>
      <c r="BJ152" s="17" t="s">
        <v>84</v>
      </c>
      <c r="BK152" s="154">
        <f>ROUND(I152*H152,2)</f>
        <v>0</v>
      </c>
      <c r="BL152" s="17" t="s">
        <v>144</v>
      </c>
      <c r="BM152" s="153" t="s">
        <v>815</v>
      </c>
      <c r="BN152" s="2"/>
      <c r="BO152" s="2"/>
      <c r="BP152" s="2"/>
    </row>
    <row r="153" spans="1:68" s="2" customFormat="1" ht="16.5" customHeight="1">
      <c r="A153" s="15"/>
      <c r="B153" s="172"/>
      <c r="C153" s="15"/>
      <c r="D153" s="156" t="s">
        <v>151</v>
      </c>
      <c r="E153" s="173" t="s">
        <v>1</v>
      </c>
      <c r="F153" s="174" t="s">
        <v>816</v>
      </c>
      <c r="G153" s="15"/>
      <c r="H153" s="173" t="s">
        <v>1</v>
      </c>
      <c r="I153" s="175"/>
      <c r="J153" s="15"/>
      <c r="K153" s="15"/>
      <c r="L153" s="172"/>
      <c r="M153" s="176"/>
      <c r="N153" s="177"/>
      <c r="O153" s="177"/>
      <c r="P153" s="177"/>
      <c r="Q153" s="177"/>
      <c r="R153" s="177"/>
      <c r="S153" s="177"/>
      <c r="T153" s="178"/>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73" t="s">
        <v>151</v>
      </c>
      <c r="AU153" s="173" t="s">
        <v>86</v>
      </c>
      <c r="AV153" s="15" t="s">
        <v>84</v>
      </c>
      <c r="AW153" s="15" t="s">
        <v>32</v>
      </c>
      <c r="AX153" s="15" t="s">
        <v>76</v>
      </c>
      <c r="AY153" s="173" t="s">
        <v>143</v>
      </c>
      <c r="AZ153" s="15"/>
      <c r="BA153" s="15"/>
      <c r="BB153" s="15"/>
      <c r="BC153" s="15"/>
      <c r="BD153" s="15"/>
      <c r="BE153" s="15"/>
      <c r="BF153" s="15"/>
      <c r="BG153" s="15"/>
      <c r="BH153" s="15"/>
      <c r="BI153" s="15"/>
      <c r="BJ153" s="15"/>
      <c r="BK153" s="15"/>
      <c r="BL153" s="15"/>
      <c r="BM153" s="15"/>
      <c r="BN153" s="15"/>
      <c r="BO153" s="15"/>
      <c r="BP153" s="15"/>
    </row>
    <row r="154" spans="1:68" s="15" customFormat="1">
      <c r="A154" s="13"/>
      <c r="B154" s="155"/>
      <c r="C154" s="13"/>
      <c r="D154" s="156" t="s">
        <v>151</v>
      </c>
      <c r="E154" s="157" t="s">
        <v>1</v>
      </c>
      <c r="F154" s="158" t="s">
        <v>170</v>
      </c>
      <c r="G154" s="13"/>
      <c r="H154" s="159">
        <v>9</v>
      </c>
      <c r="I154" s="160"/>
      <c r="J154" s="13"/>
      <c r="K154" s="13"/>
      <c r="L154" s="155"/>
      <c r="M154" s="161"/>
      <c r="N154" s="162"/>
      <c r="O154" s="162"/>
      <c r="P154" s="162"/>
      <c r="Q154" s="162"/>
      <c r="R154" s="162"/>
      <c r="S154" s="162"/>
      <c r="T154" s="16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57" t="s">
        <v>151</v>
      </c>
      <c r="AU154" s="157" t="s">
        <v>86</v>
      </c>
      <c r="AV154" s="13" t="s">
        <v>86</v>
      </c>
      <c r="AW154" s="13" t="s">
        <v>32</v>
      </c>
      <c r="AX154" s="13" t="s">
        <v>84</v>
      </c>
      <c r="AY154" s="157" t="s">
        <v>143</v>
      </c>
      <c r="AZ154" s="13"/>
      <c r="BA154" s="13"/>
      <c r="BB154" s="13"/>
      <c r="BC154" s="13"/>
      <c r="BD154" s="13"/>
      <c r="BE154" s="13"/>
      <c r="BF154" s="13"/>
      <c r="BG154" s="13"/>
      <c r="BH154" s="13"/>
      <c r="BI154" s="13"/>
      <c r="BJ154" s="13"/>
      <c r="BK154" s="13"/>
      <c r="BL154" s="13"/>
      <c r="BM154" s="13"/>
      <c r="BN154" s="13"/>
      <c r="BO154" s="13"/>
      <c r="BP154" s="13"/>
    </row>
    <row r="155" spans="1:68" s="13" customFormat="1" ht="11.5">
      <c r="A155" s="32"/>
      <c r="B155" s="140"/>
      <c r="C155" s="141">
        <v>9</v>
      </c>
      <c r="D155" s="141" t="s">
        <v>146</v>
      </c>
      <c r="E155" s="142" t="s">
        <v>813</v>
      </c>
      <c r="F155" s="143" t="s">
        <v>814</v>
      </c>
      <c r="G155" s="144" t="s">
        <v>158</v>
      </c>
      <c r="H155" s="145">
        <v>39.799999999999997</v>
      </c>
      <c r="I155" s="146"/>
      <c r="J155" s="147">
        <f>ROUND(I155*H155,2)</f>
        <v>0</v>
      </c>
      <c r="K155" s="148"/>
      <c r="L155" s="33"/>
      <c r="M155" s="149" t="s">
        <v>1</v>
      </c>
      <c r="N155" s="150" t="s">
        <v>41</v>
      </c>
      <c r="O155" s="58"/>
      <c r="P155" s="151">
        <f>O155*H155</f>
        <v>0</v>
      </c>
      <c r="Q155" s="151">
        <v>0.34499999999999997</v>
      </c>
      <c r="R155" s="151">
        <f>Q155*H155</f>
        <v>13.730999999999998</v>
      </c>
      <c r="S155" s="151">
        <v>0</v>
      </c>
      <c r="T155" s="152">
        <f>S155*H155</f>
        <v>0</v>
      </c>
      <c r="U155" s="32"/>
      <c r="V155" s="32"/>
      <c r="W155" s="32"/>
      <c r="X155" s="32"/>
      <c r="Y155" s="32"/>
      <c r="Z155" s="32"/>
      <c r="AA155" s="32"/>
      <c r="AB155" s="32"/>
      <c r="AC155" s="32"/>
      <c r="AD155" s="32"/>
      <c r="AE155" s="32"/>
      <c r="AF155" s="2"/>
      <c r="AG155" s="2"/>
      <c r="AH155" s="2"/>
      <c r="AI155" s="2"/>
      <c r="AJ155" s="2"/>
      <c r="AK155" s="2"/>
      <c r="AL155" s="2"/>
      <c r="AM155" s="2"/>
      <c r="AN155" s="2"/>
      <c r="AO155" s="2"/>
      <c r="AP155" s="2"/>
      <c r="AQ155" s="2"/>
      <c r="AR155" s="153" t="s">
        <v>144</v>
      </c>
      <c r="AS155" s="2"/>
      <c r="AT155" s="153" t="s">
        <v>146</v>
      </c>
      <c r="AU155" s="153" t="s">
        <v>86</v>
      </c>
      <c r="AV155" s="2"/>
      <c r="AW155" s="2"/>
      <c r="AX155" s="2"/>
      <c r="AY155" s="17" t="s">
        <v>143</v>
      </c>
      <c r="AZ155" s="2"/>
      <c r="BA155" s="2"/>
      <c r="BB155" s="2"/>
      <c r="BC155" s="2"/>
      <c r="BD155" s="2"/>
      <c r="BE155" s="154">
        <f>IF(N155="základní",J155,0)</f>
        <v>0</v>
      </c>
      <c r="BF155" s="154">
        <f>IF(N155="snížená",J155,0)</f>
        <v>0</v>
      </c>
      <c r="BG155" s="154">
        <f>IF(N155="zákl. přenesená",J155,0)</f>
        <v>0</v>
      </c>
      <c r="BH155" s="154">
        <f>IF(N155="sníž. přenesená",J155,0)</f>
        <v>0</v>
      </c>
      <c r="BI155" s="154">
        <f>IF(N155="nulová",J155,0)</f>
        <v>0</v>
      </c>
      <c r="BJ155" s="17" t="s">
        <v>84</v>
      </c>
      <c r="BK155" s="154">
        <f>ROUND(I155*H155,2)</f>
        <v>0</v>
      </c>
      <c r="BL155" s="17" t="s">
        <v>144</v>
      </c>
      <c r="BM155" s="153" t="s">
        <v>817</v>
      </c>
      <c r="BN155" s="2"/>
      <c r="BO155" s="2"/>
      <c r="BP155" s="2"/>
    </row>
    <row r="156" spans="1:68" s="2" customFormat="1" ht="24.25" customHeight="1">
      <c r="A156" s="15"/>
      <c r="B156" s="172"/>
      <c r="C156" s="15"/>
      <c r="D156" s="156" t="s">
        <v>151</v>
      </c>
      <c r="E156" s="173" t="s">
        <v>1</v>
      </c>
      <c r="F156" s="174" t="s">
        <v>818</v>
      </c>
      <c r="G156" s="15"/>
      <c r="H156" s="173" t="s">
        <v>1</v>
      </c>
      <c r="I156" s="175"/>
      <c r="J156" s="15"/>
      <c r="K156" s="15"/>
      <c r="L156" s="172"/>
      <c r="M156" s="176"/>
      <c r="N156" s="177"/>
      <c r="O156" s="177"/>
      <c r="P156" s="177"/>
      <c r="Q156" s="177"/>
      <c r="R156" s="177"/>
      <c r="S156" s="177"/>
      <c r="T156" s="178"/>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73" t="s">
        <v>151</v>
      </c>
      <c r="AU156" s="173" t="s">
        <v>86</v>
      </c>
      <c r="AV156" s="15" t="s">
        <v>84</v>
      </c>
      <c r="AW156" s="15" t="s">
        <v>32</v>
      </c>
      <c r="AX156" s="15" t="s">
        <v>76</v>
      </c>
      <c r="AY156" s="173" t="s">
        <v>143</v>
      </c>
      <c r="AZ156" s="15"/>
      <c r="BA156" s="15"/>
      <c r="BB156" s="15"/>
      <c r="BC156" s="15"/>
      <c r="BD156" s="15"/>
      <c r="BE156" s="15"/>
      <c r="BF156" s="15"/>
      <c r="BG156" s="15"/>
      <c r="BH156" s="15"/>
      <c r="BI156" s="15"/>
      <c r="BJ156" s="15"/>
      <c r="BK156" s="15"/>
      <c r="BL156" s="15"/>
      <c r="BM156" s="15"/>
      <c r="BN156" s="15"/>
      <c r="BO156" s="15"/>
      <c r="BP156" s="15"/>
    </row>
    <row r="157" spans="1:68" s="2" customFormat="1" ht="24.25" customHeight="1">
      <c r="A157" s="13"/>
      <c r="B157" s="155"/>
      <c r="C157" s="13"/>
      <c r="D157" s="156" t="s">
        <v>151</v>
      </c>
      <c r="E157" s="157" t="s">
        <v>1</v>
      </c>
      <c r="F157" s="158" t="s">
        <v>802</v>
      </c>
      <c r="G157" s="13"/>
      <c r="H157" s="159">
        <v>39.799999999999997</v>
      </c>
      <c r="I157" s="160"/>
      <c r="J157" s="13"/>
      <c r="K157" s="13"/>
      <c r="L157" s="155"/>
      <c r="M157" s="161"/>
      <c r="N157" s="162"/>
      <c r="O157" s="162"/>
      <c r="P157" s="162"/>
      <c r="Q157" s="162"/>
      <c r="R157" s="162"/>
      <c r="S157" s="162"/>
      <c r="T157" s="16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57" t="s">
        <v>151</v>
      </c>
      <c r="AU157" s="157" t="s">
        <v>86</v>
      </c>
      <c r="AV157" s="13" t="s">
        <v>86</v>
      </c>
      <c r="AW157" s="13" t="s">
        <v>32</v>
      </c>
      <c r="AX157" s="13" t="s">
        <v>84</v>
      </c>
      <c r="AY157" s="157" t="s">
        <v>143</v>
      </c>
      <c r="AZ157" s="13"/>
      <c r="BA157" s="13"/>
      <c r="BB157" s="13"/>
      <c r="BC157" s="13"/>
      <c r="BD157" s="13"/>
      <c r="BE157" s="13"/>
      <c r="BF157" s="13"/>
      <c r="BG157" s="13"/>
      <c r="BH157" s="13"/>
      <c r="BI157" s="13"/>
      <c r="BJ157" s="13"/>
      <c r="BK157" s="13"/>
      <c r="BL157" s="13"/>
      <c r="BM157" s="13"/>
      <c r="BN157" s="13"/>
      <c r="BO157" s="13"/>
      <c r="BP157" s="13"/>
    </row>
    <row r="158" spans="1:68" s="2" customFormat="1" ht="16.5" customHeight="1">
      <c r="A158" s="32"/>
      <c r="B158" s="140"/>
      <c r="C158" s="141">
        <v>10</v>
      </c>
      <c r="D158" s="141" t="s">
        <v>146</v>
      </c>
      <c r="E158" s="142" t="s">
        <v>819</v>
      </c>
      <c r="F158" s="143" t="s">
        <v>820</v>
      </c>
      <c r="G158" s="144" t="s">
        <v>158</v>
      </c>
      <c r="H158" s="145">
        <v>9</v>
      </c>
      <c r="I158" s="146"/>
      <c r="J158" s="147">
        <f>ROUND(I158*H158,2)</f>
        <v>0</v>
      </c>
      <c r="K158" s="148"/>
      <c r="L158" s="33"/>
      <c r="M158" s="149" t="s">
        <v>1</v>
      </c>
      <c r="N158" s="150" t="s">
        <v>41</v>
      </c>
      <c r="O158" s="58"/>
      <c r="P158" s="151">
        <f>O158*H158</f>
        <v>0</v>
      </c>
      <c r="Q158" s="151">
        <v>0.20394000000000001</v>
      </c>
      <c r="R158" s="151">
        <f>Q158*H158</f>
        <v>1.8354600000000001</v>
      </c>
      <c r="S158" s="151">
        <v>0</v>
      </c>
      <c r="T158" s="152">
        <f>S158*H158</f>
        <v>0</v>
      </c>
      <c r="U158" s="32"/>
      <c r="V158" s="32"/>
      <c r="W158" s="32"/>
      <c r="X158" s="32"/>
      <c r="Y158" s="32"/>
      <c r="Z158" s="32"/>
      <c r="AA158" s="32"/>
      <c r="AB158" s="32"/>
      <c r="AC158" s="32"/>
      <c r="AD158" s="32"/>
      <c r="AE158" s="32"/>
      <c r="AR158" s="153" t="s">
        <v>144</v>
      </c>
      <c r="AT158" s="153" t="s">
        <v>146</v>
      </c>
      <c r="AU158" s="153" t="s">
        <v>86</v>
      </c>
      <c r="AY158" s="17" t="s">
        <v>143</v>
      </c>
      <c r="BE158" s="154">
        <f>IF(N158="základní",J158,0)</f>
        <v>0</v>
      </c>
      <c r="BF158" s="154">
        <f>IF(N158="snížená",J158,0)</f>
        <v>0</v>
      </c>
      <c r="BG158" s="154">
        <f>IF(N158="zákl. přenesená",J158,0)</f>
        <v>0</v>
      </c>
      <c r="BH158" s="154">
        <f>IF(N158="sníž. přenesená",J158,0)</f>
        <v>0</v>
      </c>
      <c r="BI158" s="154">
        <f>IF(N158="nulová",J158,0)</f>
        <v>0</v>
      </c>
      <c r="BJ158" s="17" t="s">
        <v>84</v>
      </c>
      <c r="BK158" s="154">
        <f>ROUND(I158*H158,2)</f>
        <v>0</v>
      </c>
      <c r="BL158" s="17" t="s">
        <v>144</v>
      </c>
      <c r="BM158" s="153" t="s">
        <v>821</v>
      </c>
    </row>
    <row r="159" spans="1:68" s="13" customFormat="1" ht="23">
      <c r="A159" s="32"/>
      <c r="B159" s="140"/>
      <c r="C159" s="141">
        <v>11</v>
      </c>
      <c r="D159" s="141" t="s">
        <v>146</v>
      </c>
      <c r="E159" s="142" t="s">
        <v>822</v>
      </c>
      <c r="F159" s="143" t="s">
        <v>823</v>
      </c>
      <c r="G159" s="144" t="s">
        <v>158</v>
      </c>
      <c r="H159" s="145">
        <v>39.799999999999997</v>
      </c>
      <c r="I159" s="146"/>
      <c r="J159" s="147">
        <f>ROUND(I159*H159,2)</f>
        <v>0</v>
      </c>
      <c r="K159" s="148"/>
      <c r="L159" s="33"/>
      <c r="M159" s="149" t="s">
        <v>1</v>
      </c>
      <c r="N159" s="150" t="s">
        <v>41</v>
      </c>
      <c r="O159" s="58"/>
      <c r="P159" s="151">
        <f>O159*H159</f>
        <v>0</v>
      </c>
      <c r="Q159" s="151">
        <v>0.1837</v>
      </c>
      <c r="R159" s="151">
        <f>Q159*H159</f>
        <v>7.3112599999999999</v>
      </c>
      <c r="S159" s="151">
        <v>0</v>
      </c>
      <c r="T159" s="152">
        <f>S159*H159</f>
        <v>0</v>
      </c>
      <c r="U159" s="32"/>
      <c r="V159" s="32"/>
      <c r="W159" s="32"/>
      <c r="X159" s="32"/>
      <c r="Y159" s="32"/>
      <c r="Z159" s="32"/>
      <c r="AA159" s="32"/>
      <c r="AB159" s="32"/>
      <c r="AC159" s="32"/>
      <c r="AD159" s="32"/>
      <c r="AE159" s="32"/>
      <c r="AF159" s="2"/>
      <c r="AG159" s="2"/>
      <c r="AH159" s="2"/>
      <c r="AI159" s="2"/>
      <c r="AJ159" s="2"/>
      <c r="AK159" s="2"/>
      <c r="AL159" s="2"/>
      <c r="AM159" s="2"/>
      <c r="AN159" s="2"/>
      <c r="AO159" s="2"/>
      <c r="AP159" s="2"/>
      <c r="AQ159" s="2"/>
      <c r="AR159" s="153" t="s">
        <v>144</v>
      </c>
      <c r="AS159" s="2"/>
      <c r="AT159" s="153" t="s">
        <v>146</v>
      </c>
      <c r="AU159" s="153" t="s">
        <v>86</v>
      </c>
      <c r="AV159" s="2"/>
      <c r="AW159" s="2"/>
      <c r="AX159" s="2"/>
      <c r="AY159" s="17" t="s">
        <v>143</v>
      </c>
      <c r="AZ159" s="2"/>
      <c r="BA159" s="2"/>
      <c r="BB159" s="2"/>
      <c r="BC159" s="2"/>
      <c r="BD159" s="2"/>
      <c r="BE159" s="154">
        <f>IF(N159="základní",J159,0)</f>
        <v>0</v>
      </c>
      <c r="BF159" s="154">
        <f>IF(N159="snížená",J159,0)</f>
        <v>0</v>
      </c>
      <c r="BG159" s="154">
        <f>IF(N159="zákl. přenesená",J159,0)</f>
        <v>0</v>
      </c>
      <c r="BH159" s="154">
        <f>IF(N159="sníž. přenesená",J159,0)</f>
        <v>0</v>
      </c>
      <c r="BI159" s="154">
        <f>IF(N159="nulová",J159,0)</f>
        <v>0</v>
      </c>
      <c r="BJ159" s="17" t="s">
        <v>84</v>
      </c>
      <c r="BK159" s="154">
        <f>ROUND(I159*H159,2)</f>
        <v>0</v>
      </c>
      <c r="BL159" s="17" t="s">
        <v>144</v>
      </c>
      <c r="BM159" s="153" t="s">
        <v>824</v>
      </c>
      <c r="BN159" s="2"/>
      <c r="BO159" s="2"/>
      <c r="BP159" s="2"/>
    </row>
    <row r="160" spans="1:68" s="2" customFormat="1" ht="24.25" customHeight="1">
      <c r="A160" s="32"/>
      <c r="B160" s="140"/>
      <c r="C160" s="179">
        <v>12</v>
      </c>
      <c r="D160" s="179" t="s">
        <v>272</v>
      </c>
      <c r="E160" s="180" t="s">
        <v>825</v>
      </c>
      <c r="F160" s="181" t="s">
        <v>826</v>
      </c>
      <c r="G160" s="182" t="s">
        <v>158</v>
      </c>
      <c r="H160" s="183">
        <v>40.595999999999997</v>
      </c>
      <c r="I160" s="184"/>
      <c r="J160" s="185">
        <f>ROUND(I160*H160,2)</f>
        <v>0</v>
      </c>
      <c r="K160" s="186"/>
      <c r="L160" s="187"/>
      <c r="M160" s="188" t="s">
        <v>1</v>
      </c>
      <c r="N160" s="189" t="s">
        <v>41</v>
      </c>
      <c r="O160" s="58"/>
      <c r="P160" s="151">
        <f>O160*H160</f>
        <v>0</v>
      </c>
      <c r="Q160" s="151">
        <v>0.11799999999999999</v>
      </c>
      <c r="R160" s="151">
        <f>Q160*H160</f>
        <v>4.7903279999999997</v>
      </c>
      <c r="S160" s="151">
        <v>0</v>
      </c>
      <c r="T160" s="152">
        <f>S160*H160</f>
        <v>0</v>
      </c>
      <c r="U160" s="32"/>
      <c r="V160" s="32"/>
      <c r="W160" s="32"/>
      <c r="X160" s="32"/>
      <c r="Y160" s="32"/>
      <c r="Z160" s="32"/>
      <c r="AA160" s="32"/>
      <c r="AB160" s="32"/>
      <c r="AC160" s="32"/>
      <c r="AD160" s="32"/>
      <c r="AE160" s="32"/>
      <c r="AR160" s="153" t="s">
        <v>186</v>
      </c>
      <c r="AT160" s="153" t="s">
        <v>272</v>
      </c>
      <c r="AU160" s="153" t="s">
        <v>86</v>
      </c>
      <c r="AY160" s="17" t="s">
        <v>143</v>
      </c>
      <c r="BE160" s="154">
        <f>IF(N160="základní",J160,0)</f>
        <v>0</v>
      </c>
      <c r="BF160" s="154">
        <f>IF(N160="snížená",J160,0)</f>
        <v>0</v>
      </c>
      <c r="BG160" s="154">
        <f>IF(N160="zákl. přenesená",J160,0)</f>
        <v>0</v>
      </c>
      <c r="BH160" s="154">
        <f>IF(N160="sníž. přenesená",J160,0)</f>
        <v>0</v>
      </c>
      <c r="BI160" s="154">
        <f>IF(N160="nulová",J160,0)</f>
        <v>0</v>
      </c>
      <c r="BJ160" s="17" t="s">
        <v>84</v>
      </c>
      <c r="BK160" s="154">
        <f>ROUND(I160*H160,2)</f>
        <v>0</v>
      </c>
      <c r="BL160" s="17" t="s">
        <v>144</v>
      </c>
      <c r="BM160" s="153" t="s">
        <v>827</v>
      </c>
    </row>
    <row r="161" spans="1:68" s="15" customFormat="1">
      <c r="A161" s="13"/>
      <c r="B161" s="155"/>
      <c r="C161" s="13"/>
      <c r="D161" s="156" t="s">
        <v>151</v>
      </c>
      <c r="E161" s="13"/>
      <c r="F161" s="158" t="s">
        <v>828</v>
      </c>
      <c r="G161" s="13"/>
      <c r="H161" s="159">
        <v>40.595999999999997</v>
      </c>
      <c r="I161" s="160"/>
      <c r="J161" s="13"/>
      <c r="K161" s="13"/>
      <c r="L161" s="155"/>
      <c r="M161" s="161"/>
      <c r="N161" s="162"/>
      <c r="O161" s="162"/>
      <c r="P161" s="162"/>
      <c r="Q161" s="162"/>
      <c r="R161" s="162"/>
      <c r="S161" s="162"/>
      <c r="T161" s="16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57" t="s">
        <v>151</v>
      </c>
      <c r="AU161" s="157" t="s">
        <v>86</v>
      </c>
      <c r="AV161" s="13" t="s">
        <v>86</v>
      </c>
      <c r="AW161" s="13" t="s">
        <v>3</v>
      </c>
      <c r="AX161" s="13" t="s">
        <v>84</v>
      </c>
      <c r="AY161" s="157" t="s">
        <v>143</v>
      </c>
      <c r="AZ161" s="13"/>
      <c r="BA161" s="13"/>
      <c r="BB161" s="13"/>
      <c r="BC161" s="13"/>
      <c r="BD161" s="13"/>
      <c r="BE161" s="13"/>
      <c r="BF161" s="13"/>
      <c r="BG161" s="13"/>
      <c r="BH161" s="13"/>
      <c r="BI161" s="13"/>
      <c r="BJ161" s="13"/>
      <c r="BK161" s="13"/>
      <c r="BL161" s="13"/>
      <c r="BM161" s="13"/>
      <c r="BN161" s="13"/>
      <c r="BO161" s="13"/>
      <c r="BP161" s="13"/>
    </row>
    <row r="162" spans="1:68" s="13" customFormat="1" ht="23">
      <c r="A162" s="32"/>
      <c r="B162" s="140"/>
      <c r="C162" s="141">
        <v>13</v>
      </c>
      <c r="D162" s="141" t="s">
        <v>146</v>
      </c>
      <c r="E162" s="142" t="s">
        <v>829</v>
      </c>
      <c r="F162" s="143" t="s">
        <v>830</v>
      </c>
      <c r="G162" s="144" t="s">
        <v>158</v>
      </c>
      <c r="H162" s="145">
        <v>10.17</v>
      </c>
      <c r="I162" s="146"/>
      <c r="J162" s="147">
        <f>ROUND(I162*H162,2)</f>
        <v>0</v>
      </c>
      <c r="K162" s="148"/>
      <c r="L162" s="33"/>
      <c r="M162" s="149" t="s">
        <v>1</v>
      </c>
      <c r="N162" s="150" t="s">
        <v>41</v>
      </c>
      <c r="O162" s="58"/>
      <c r="P162" s="151">
        <f>O162*H162</f>
        <v>0</v>
      </c>
      <c r="Q162" s="151">
        <v>0.10100000000000001</v>
      </c>
      <c r="R162" s="151">
        <f>Q162*H162</f>
        <v>1.0271700000000001</v>
      </c>
      <c r="S162" s="151">
        <v>0</v>
      </c>
      <c r="T162" s="152">
        <f>S162*H162</f>
        <v>0</v>
      </c>
      <c r="U162" s="32"/>
      <c r="V162" s="32"/>
      <c r="W162" s="32"/>
      <c r="X162" s="32"/>
      <c r="Y162" s="32"/>
      <c r="Z162" s="32"/>
      <c r="AA162" s="32"/>
      <c r="AB162" s="32"/>
      <c r="AC162" s="32"/>
      <c r="AD162" s="32"/>
      <c r="AE162" s="32"/>
      <c r="AF162" s="2"/>
      <c r="AG162" s="2"/>
      <c r="AH162" s="2"/>
      <c r="AI162" s="2"/>
      <c r="AJ162" s="2"/>
      <c r="AK162" s="2"/>
      <c r="AL162" s="2"/>
      <c r="AM162" s="2"/>
      <c r="AN162" s="2"/>
      <c r="AO162" s="2"/>
      <c r="AP162" s="2"/>
      <c r="AQ162" s="2"/>
      <c r="AR162" s="153" t="s">
        <v>144</v>
      </c>
      <c r="AS162" s="2"/>
      <c r="AT162" s="153" t="s">
        <v>146</v>
      </c>
      <c r="AU162" s="153" t="s">
        <v>86</v>
      </c>
      <c r="AV162" s="2"/>
      <c r="AW162" s="2"/>
      <c r="AX162" s="2"/>
      <c r="AY162" s="17" t="s">
        <v>143</v>
      </c>
      <c r="AZ162" s="2"/>
      <c r="BA162" s="2"/>
      <c r="BB162" s="2"/>
      <c r="BC162" s="2"/>
      <c r="BD162" s="2"/>
      <c r="BE162" s="154">
        <f>IF(N162="základní",J162,0)</f>
        <v>0</v>
      </c>
      <c r="BF162" s="154">
        <f>IF(N162="snížená",J162,0)</f>
        <v>0</v>
      </c>
      <c r="BG162" s="154">
        <f>IF(N162="zákl. přenesená",J162,0)</f>
        <v>0</v>
      </c>
      <c r="BH162" s="154">
        <f>IF(N162="sníž. přenesená",J162,0)</f>
        <v>0</v>
      </c>
      <c r="BI162" s="154">
        <f>IF(N162="nulová",J162,0)</f>
        <v>0</v>
      </c>
      <c r="BJ162" s="17" t="s">
        <v>84</v>
      </c>
      <c r="BK162" s="154">
        <f>ROUND(I162*H162,2)</f>
        <v>0</v>
      </c>
      <c r="BL162" s="17" t="s">
        <v>144</v>
      </c>
      <c r="BM162" s="153" t="s">
        <v>831</v>
      </c>
      <c r="BN162" s="2"/>
      <c r="BO162" s="2"/>
      <c r="BP162" s="2"/>
    </row>
    <row r="163" spans="1:68" s="2" customFormat="1" ht="21.75" customHeight="1">
      <c r="A163" s="15"/>
      <c r="B163" s="172"/>
      <c r="C163" s="15"/>
      <c r="D163" s="156" t="s">
        <v>151</v>
      </c>
      <c r="E163" s="173" t="s">
        <v>1</v>
      </c>
      <c r="F163" s="174" t="s">
        <v>832</v>
      </c>
      <c r="G163" s="15"/>
      <c r="H163" s="173" t="s">
        <v>1</v>
      </c>
      <c r="I163" s="175"/>
      <c r="J163" s="15"/>
      <c r="K163" s="15"/>
      <c r="L163" s="172"/>
      <c r="M163" s="176"/>
      <c r="N163" s="177"/>
      <c r="O163" s="177"/>
      <c r="P163" s="177"/>
      <c r="Q163" s="177"/>
      <c r="R163" s="177"/>
      <c r="S163" s="177"/>
      <c r="T163" s="178"/>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73" t="s">
        <v>151</v>
      </c>
      <c r="AU163" s="173" t="s">
        <v>86</v>
      </c>
      <c r="AV163" s="15" t="s">
        <v>84</v>
      </c>
      <c r="AW163" s="15" t="s">
        <v>32</v>
      </c>
      <c r="AX163" s="15" t="s">
        <v>76</v>
      </c>
      <c r="AY163" s="173" t="s">
        <v>143</v>
      </c>
      <c r="AZ163" s="15"/>
      <c r="BA163" s="15"/>
      <c r="BB163" s="15"/>
      <c r="BC163" s="15"/>
      <c r="BD163" s="15"/>
      <c r="BE163" s="15"/>
      <c r="BF163" s="15"/>
      <c r="BG163" s="15"/>
      <c r="BH163" s="15"/>
      <c r="BI163" s="15"/>
      <c r="BJ163" s="15"/>
      <c r="BK163" s="15"/>
      <c r="BL163" s="15"/>
      <c r="BM163" s="15"/>
      <c r="BN163" s="15"/>
      <c r="BO163" s="15"/>
      <c r="BP163" s="15"/>
    </row>
    <row r="164" spans="1:68" s="13" customFormat="1">
      <c r="B164" s="155"/>
      <c r="D164" s="156" t="s">
        <v>151</v>
      </c>
      <c r="E164" s="157" t="s">
        <v>1</v>
      </c>
      <c r="F164" s="158" t="s">
        <v>799</v>
      </c>
      <c r="H164" s="159">
        <v>10.17</v>
      </c>
      <c r="I164" s="160"/>
      <c r="L164" s="155"/>
      <c r="M164" s="161"/>
      <c r="N164" s="162"/>
      <c r="O164" s="162"/>
      <c r="P164" s="162"/>
      <c r="Q164" s="162"/>
      <c r="R164" s="162"/>
      <c r="S164" s="162"/>
      <c r="T164" s="163"/>
      <c r="AT164" s="157" t="s">
        <v>151</v>
      </c>
      <c r="AU164" s="157" t="s">
        <v>86</v>
      </c>
      <c r="AV164" s="13" t="s">
        <v>86</v>
      </c>
      <c r="AW164" s="13" t="s">
        <v>32</v>
      </c>
      <c r="AX164" s="13" t="s">
        <v>84</v>
      </c>
      <c r="AY164" s="157" t="s">
        <v>143</v>
      </c>
    </row>
    <row r="165" spans="1:68" s="12" customFormat="1" ht="22.9" customHeight="1">
      <c r="A165" s="32"/>
      <c r="B165" s="140"/>
      <c r="C165" s="179">
        <v>14</v>
      </c>
      <c r="D165" s="179" t="s">
        <v>272</v>
      </c>
      <c r="E165" s="180" t="s">
        <v>833</v>
      </c>
      <c r="F165" s="181" t="s">
        <v>834</v>
      </c>
      <c r="G165" s="182" t="s">
        <v>158</v>
      </c>
      <c r="H165" s="183">
        <v>10.475</v>
      </c>
      <c r="I165" s="184"/>
      <c r="J165" s="185">
        <f>ROUND(I165*H165,2)</f>
        <v>0</v>
      </c>
      <c r="K165" s="186"/>
      <c r="L165" s="187"/>
      <c r="M165" s="188" t="s">
        <v>1</v>
      </c>
      <c r="N165" s="189" t="s">
        <v>41</v>
      </c>
      <c r="O165" s="58"/>
      <c r="P165" s="151">
        <f>O165*H165</f>
        <v>0</v>
      </c>
      <c r="Q165" s="151">
        <v>0.13500000000000001</v>
      </c>
      <c r="R165" s="151">
        <f>Q165*H165</f>
        <v>1.4141250000000001</v>
      </c>
      <c r="S165" s="151">
        <v>0</v>
      </c>
      <c r="T165" s="152">
        <f>S165*H165</f>
        <v>0</v>
      </c>
      <c r="U165" s="32"/>
      <c r="V165" s="32"/>
      <c r="W165" s="32"/>
      <c r="X165" s="32"/>
      <c r="Y165" s="32"/>
      <c r="Z165" s="32"/>
      <c r="AA165" s="32"/>
      <c r="AB165" s="32"/>
      <c r="AC165" s="32"/>
      <c r="AD165" s="32"/>
      <c r="AE165" s="32"/>
      <c r="AF165" s="2"/>
      <c r="AG165" s="2"/>
      <c r="AH165" s="2"/>
      <c r="AI165" s="2"/>
      <c r="AJ165" s="2"/>
      <c r="AK165" s="2"/>
      <c r="AL165" s="2"/>
      <c r="AM165" s="2"/>
      <c r="AN165" s="2"/>
      <c r="AO165" s="2"/>
      <c r="AP165" s="2"/>
      <c r="AQ165" s="2"/>
      <c r="AR165" s="153" t="s">
        <v>186</v>
      </c>
      <c r="AS165" s="2"/>
      <c r="AT165" s="153" t="s">
        <v>272</v>
      </c>
      <c r="AU165" s="153" t="s">
        <v>86</v>
      </c>
      <c r="AV165" s="2"/>
      <c r="AW165" s="2"/>
      <c r="AX165" s="2"/>
      <c r="AY165" s="17" t="s">
        <v>143</v>
      </c>
      <c r="AZ165" s="2"/>
      <c r="BA165" s="2"/>
      <c r="BB165" s="2"/>
      <c r="BC165" s="2"/>
      <c r="BD165" s="2"/>
      <c r="BE165" s="154">
        <f>IF(N165="základní",J165,0)</f>
        <v>0</v>
      </c>
      <c r="BF165" s="154">
        <f>IF(N165="snížená",J165,0)</f>
        <v>0</v>
      </c>
      <c r="BG165" s="154">
        <f>IF(N165="zákl. přenesená",J165,0)</f>
        <v>0</v>
      </c>
      <c r="BH165" s="154">
        <f>IF(N165="sníž. přenesená",J165,0)</f>
        <v>0</v>
      </c>
      <c r="BI165" s="154">
        <f>IF(N165="nulová",J165,0)</f>
        <v>0</v>
      </c>
      <c r="BJ165" s="17" t="s">
        <v>84</v>
      </c>
      <c r="BK165" s="154">
        <f>ROUND(I165*H165,2)</f>
        <v>0</v>
      </c>
      <c r="BL165" s="17" t="s">
        <v>144</v>
      </c>
      <c r="BM165" s="153" t="s">
        <v>835</v>
      </c>
      <c r="BN165" s="2"/>
      <c r="BO165" s="2"/>
      <c r="BP165" s="2"/>
    </row>
    <row r="166" spans="1:68" s="2" customFormat="1" ht="24.25" customHeight="1">
      <c r="A166" s="13"/>
      <c r="B166" s="155"/>
      <c r="C166" s="13"/>
      <c r="D166" s="156" t="s">
        <v>151</v>
      </c>
      <c r="E166" s="13"/>
      <c r="F166" s="158" t="s">
        <v>836</v>
      </c>
      <c r="G166" s="13"/>
      <c r="H166" s="159">
        <v>10.475</v>
      </c>
      <c r="I166" s="160"/>
      <c r="J166" s="13"/>
      <c r="K166" s="13"/>
      <c r="L166" s="155"/>
      <c r="M166" s="161"/>
      <c r="N166" s="162"/>
      <c r="O166" s="162"/>
      <c r="P166" s="162"/>
      <c r="Q166" s="162"/>
      <c r="R166" s="162"/>
      <c r="S166" s="162"/>
      <c r="T166" s="16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57" t="s">
        <v>151</v>
      </c>
      <c r="AU166" s="157" t="s">
        <v>86</v>
      </c>
      <c r="AV166" s="13" t="s">
        <v>86</v>
      </c>
      <c r="AW166" s="13" t="s">
        <v>3</v>
      </c>
      <c r="AX166" s="13" t="s">
        <v>84</v>
      </c>
      <c r="AY166" s="157" t="s">
        <v>143</v>
      </c>
      <c r="AZ166" s="13"/>
      <c r="BA166" s="13"/>
      <c r="BB166" s="13"/>
      <c r="BC166" s="13"/>
      <c r="BD166" s="13"/>
      <c r="BE166" s="13"/>
      <c r="BF166" s="13"/>
      <c r="BG166" s="13"/>
      <c r="BH166" s="13"/>
      <c r="BI166" s="13"/>
      <c r="BJ166" s="13"/>
      <c r="BK166" s="13"/>
      <c r="BL166" s="13"/>
      <c r="BM166" s="13"/>
      <c r="BN166" s="13"/>
      <c r="BO166" s="13"/>
      <c r="BP166" s="13"/>
    </row>
    <row r="167" spans="1:68" s="12" customFormat="1" ht="25.9" customHeight="1">
      <c r="B167" s="127"/>
      <c r="D167" s="128" t="s">
        <v>75</v>
      </c>
      <c r="E167" s="138" t="s">
        <v>235</v>
      </c>
      <c r="F167" s="138" t="s">
        <v>236</v>
      </c>
      <c r="I167" s="130"/>
      <c r="J167" s="139">
        <f>BK167</f>
        <v>0</v>
      </c>
      <c r="L167" s="127"/>
      <c r="M167" s="132"/>
      <c r="N167" s="133"/>
      <c r="O167" s="133"/>
      <c r="P167" s="134">
        <f>P168</f>
        <v>0</v>
      </c>
      <c r="Q167" s="133"/>
      <c r="R167" s="134">
        <f>R168</f>
        <v>0</v>
      </c>
      <c r="S167" s="133"/>
      <c r="T167" s="135">
        <f>T168</f>
        <v>0</v>
      </c>
      <c r="AR167" s="128" t="s">
        <v>84</v>
      </c>
      <c r="AT167" s="136" t="s">
        <v>75</v>
      </c>
      <c r="AU167" s="136" t="s">
        <v>84</v>
      </c>
      <c r="AY167" s="128" t="s">
        <v>143</v>
      </c>
      <c r="BK167" s="137">
        <f>BK168</f>
        <v>0</v>
      </c>
    </row>
    <row r="168" spans="1:68" s="2" customFormat="1" ht="33" customHeight="1">
      <c r="A168" s="32"/>
      <c r="B168" s="140"/>
      <c r="C168" s="141">
        <v>15</v>
      </c>
      <c r="D168" s="141" t="s">
        <v>146</v>
      </c>
      <c r="E168" s="142" t="s">
        <v>837</v>
      </c>
      <c r="F168" s="143" t="s">
        <v>838</v>
      </c>
      <c r="G168" s="144" t="s">
        <v>167</v>
      </c>
      <c r="H168" s="145">
        <v>48.639000000000003</v>
      </c>
      <c r="I168" s="146"/>
      <c r="J168" s="147">
        <f>ROUND(I168*H168,2)</f>
        <v>0</v>
      </c>
      <c r="K168" s="148"/>
      <c r="L168" s="33"/>
      <c r="M168" s="149" t="s">
        <v>1</v>
      </c>
      <c r="N168" s="150" t="s">
        <v>41</v>
      </c>
      <c r="O168" s="58"/>
      <c r="P168" s="151">
        <f>O168*H168</f>
        <v>0</v>
      </c>
      <c r="Q168" s="151">
        <v>0</v>
      </c>
      <c r="R168" s="151">
        <f>Q168*H168</f>
        <v>0</v>
      </c>
      <c r="S168" s="151">
        <v>0</v>
      </c>
      <c r="T168" s="152">
        <f>S168*H168</f>
        <v>0</v>
      </c>
      <c r="U168" s="32"/>
      <c r="V168" s="32"/>
      <c r="W168" s="32"/>
      <c r="X168" s="32"/>
      <c r="Y168" s="32"/>
      <c r="Z168" s="32"/>
      <c r="AA168" s="32"/>
      <c r="AB168" s="32"/>
      <c r="AC168" s="32"/>
      <c r="AD168" s="32"/>
      <c r="AE168" s="32"/>
      <c r="AR168" s="153" t="s">
        <v>144</v>
      </c>
      <c r="AT168" s="153" t="s">
        <v>146</v>
      </c>
      <c r="AU168" s="153" t="s">
        <v>86</v>
      </c>
      <c r="AY168" s="17" t="s">
        <v>143</v>
      </c>
      <c r="BE168" s="154">
        <f>IF(N168="základní",J168,0)</f>
        <v>0</v>
      </c>
      <c r="BF168" s="154">
        <f>IF(N168="snížená",J168,0)</f>
        <v>0</v>
      </c>
      <c r="BG168" s="154">
        <f>IF(N168="zákl. přenesená",J168,0)</f>
        <v>0</v>
      </c>
      <c r="BH168" s="154">
        <f>IF(N168="sníž. přenesená",J168,0)</f>
        <v>0</v>
      </c>
      <c r="BI168" s="154">
        <f>IF(N168="nulová",J168,0)</f>
        <v>0</v>
      </c>
      <c r="BJ168" s="17" t="s">
        <v>84</v>
      </c>
      <c r="BK168" s="154">
        <f>ROUND(I168*H168,2)</f>
        <v>0</v>
      </c>
      <c r="BL168" s="17" t="s">
        <v>144</v>
      </c>
      <c r="BM168" s="153" t="s">
        <v>839</v>
      </c>
    </row>
    <row r="169" spans="1:68" s="12" customFormat="1" ht="25.9" customHeight="1">
      <c r="B169" s="127"/>
      <c r="D169" s="128" t="s">
        <v>75</v>
      </c>
      <c r="E169" s="129" t="s">
        <v>840</v>
      </c>
      <c r="F169" s="129" t="s">
        <v>841</v>
      </c>
      <c r="I169" s="130"/>
      <c r="J169" s="131">
        <f>BK169</f>
        <v>0</v>
      </c>
      <c r="L169" s="127"/>
      <c r="M169" s="132"/>
      <c r="N169" s="133"/>
      <c r="O169" s="133"/>
      <c r="P169" s="134">
        <f>P170</f>
        <v>0</v>
      </c>
      <c r="Q169" s="133"/>
      <c r="R169" s="134">
        <f>R170</f>
        <v>0</v>
      </c>
      <c r="S169" s="133"/>
      <c r="T169" s="135">
        <f>T170</f>
        <v>0</v>
      </c>
      <c r="AR169" s="128" t="s">
        <v>144</v>
      </c>
      <c r="AT169" s="136" t="s">
        <v>75</v>
      </c>
      <c r="AU169" s="136" t="s">
        <v>76</v>
      </c>
      <c r="AY169" s="128" t="s">
        <v>143</v>
      </c>
      <c r="BK169" s="137">
        <f>BK170</f>
        <v>0</v>
      </c>
    </row>
    <row r="170" spans="1:68" s="12" customFormat="1" ht="22.9" customHeight="1">
      <c r="A170" s="32"/>
      <c r="B170" s="140"/>
      <c r="C170" s="141">
        <v>16</v>
      </c>
      <c r="D170" s="141" t="s">
        <v>146</v>
      </c>
      <c r="E170" s="142" t="s">
        <v>842</v>
      </c>
      <c r="F170" s="143" t="s">
        <v>843</v>
      </c>
      <c r="G170" s="144" t="s">
        <v>844</v>
      </c>
      <c r="H170" s="145">
        <v>16</v>
      </c>
      <c r="I170" s="146"/>
      <c r="J170" s="147">
        <f>ROUND(I170*H170,2)</f>
        <v>0</v>
      </c>
      <c r="K170" s="148"/>
      <c r="L170" s="33"/>
      <c r="M170" s="149" t="s">
        <v>1</v>
      </c>
      <c r="N170" s="150" t="s">
        <v>41</v>
      </c>
      <c r="O170" s="58"/>
      <c r="P170" s="151">
        <f>O170*H170</f>
        <v>0</v>
      </c>
      <c r="Q170" s="151">
        <v>0</v>
      </c>
      <c r="R170" s="151">
        <f>Q170*H170</f>
        <v>0</v>
      </c>
      <c r="S170" s="151">
        <v>0</v>
      </c>
      <c r="T170" s="152">
        <f>S170*H170</f>
        <v>0</v>
      </c>
      <c r="U170" s="32"/>
      <c r="V170" s="32"/>
      <c r="W170" s="32"/>
      <c r="X170" s="32"/>
      <c r="Y170" s="32"/>
      <c r="Z170" s="32"/>
      <c r="AA170" s="32"/>
      <c r="AB170" s="32"/>
      <c r="AC170" s="32"/>
      <c r="AD170" s="32"/>
      <c r="AE170" s="32"/>
      <c r="AF170" s="2"/>
      <c r="AG170" s="2"/>
      <c r="AH170" s="2"/>
      <c r="AI170" s="2"/>
      <c r="AJ170" s="2"/>
      <c r="AK170" s="2"/>
      <c r="AL170" s="2"/>
      <c r="AM170" s="2"/>
      <c r="AN170" s="2"/>
      <c r="AO170" s="2"/>
      <c r="AP170" s="2"/>
      <c r="AQ170" s="2"/>
      <c r="AR170" s="153" t="s">
        <v>845</v>
      </c>
      <c r="AS170" s="2"/>
      <c r="AT170" s="153" t="s">
        <v>146</v>
      </c>
      <c r="AU170" s="153" t="s">
        <v>84</v>
      </c>
      <c r="AV170" s="2"/>
      <c r="AW170" s="2"/>
      <c r="AX170" s="2"/>
      <c r="AY170" s="17" t="s">
        <v>143</v>
      </c>
      <c r="AZ170" s="2"/>
      <c r="BA170" s="2"/>
      <c r="BB170" s="2"/>
      <c r="BC170" s="2"/>
      <c r="BD170" s="2"/>
      <c r="BE170" s="154">
        <f>IF(N170="základní",J170,0)</f>
        <v>0</v>
      </c>
      <c r="BF170" s="154">
        <f>IF(N170="snížená",J170,0)</f>
        <v>0</v>
      </c>
      <c r="BG170" s="154">
        <f>IF(N170="zákl. přenesená",J170,0)</f>
        <v>0</v>
      </c>
      <c r="BH170" s="154">
        <f>IF(N170="sníž. přenesená",J170,0)</f>
        <v>0</v>
      </c>
      <c r="BI170" s="154">
        <f>IF(N170="nulová",J170,0)</f>
        <v>0</v>
      </c>
      <c r="BJ170" s="17" t="s">
        <v>84</v>
      </c>
      <c r="BK170" s="154">
        <f>ROUND(I170*H170,2)</f>
        <v>0</v>
      </c>
      <c r="BL170" s="17" t="s">
        <v>845</v>
      </c>
      <c r="BM170" s="153" t="s">
        <v>846</v>
      </c>
      <c r="BN170" s="2"/>
      <c r="BO170" s="2"/>
      <c r="BP170" s="2"/>
    </row>
    <row r="171" spans="1:68" s="2" customFormat="1" ht="24.25" customHeight="1">
      <c r="A171" s="12"/>
      <c r="B171" s="127"/>
      <c r="C171" s="12"/>
      <c r="D171" s="128" t="s">
        <v>75</v>
      </c>
      <c r="E171" s="129" t="s">
        <v>472</v>
      </c>
      <c r="F171" s="129" t="s">
        <v>473</v>
      </c>
      <c r="G171" s="12"/>
      <c r="H171" s="12"/>
      <c r="I171" s="130"/>
      <c r="J171" s="131">
        <f>BK171</f>
        <v>0</v>
      </c>
      <c r="K171" s="12"/>
      <c r="L171" s="127"/>
      <c r="M171" s="132"/>
      <c r="N171" s="133"/>
      <c r="O171" s="133"/>
      <c r="P171" s="134">
        <f>P172+P174+P176+P178+P180</f>
        <v>0</v>
      </c>
      <c r="Q171" s="133"/>
      <c r="R171" s="134">
        <f>R172+R174+R176+R178+R180</f>
        <v>0</v>
      </c>
      <c r="S171" s="133"/>
      <c r="T171" s="135">
        <f>T172+T174+T176+T178+T180</f>
        <v>0</v>
      </c>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8" t="s">
        <v>172</v>
      </c>
      <c r="AS171" s="12"/>
      <c r="AT171" s="136" t="s">
        <v>75</v>
      </c>
      <c r="AU171" s="136" t="s">
        <v>76</v>
      </c>
      <c r="AV171" s="12"/>
      <c r="AW171" s="12"/>
      <c r="AX171" s="12"/>
      <c r="AY171" s="128" t="s">
        <v>143</v>
      </c>
      <c r="AZ171" s="12"/>
      <c r="BA171" s="12"/>
      <c r="BB171" s="12"/>
      <c r="BC171" s="12"/>
      <c r="BD171" s="12"/>
      <c r="BE171" s="12"/>
      <c r="BF171" s="12"/>
      <c r="BG171" s="12"/>
      <c r="BH171" s="12"/>
      <c r="BI171" s="12"/>
      <c r="BJ171" s="12"/>
      <c r="BK171" s="137">
        <f>BK172+BK174+BK176+BK178+BK180</f>
        <v>0</v>
      </c>
      <c r="BL171" s="12"/>
      <c r="BM171" s="12"/>
      <c r="BN171" s="12"/>
      <c r="BO171" s="12"/>
      <c r="BP171" s="12"/>
    </row>
    <row r="172" spans="1:68" s="12" customFormat="1" ht="22.9" customHeight="1">
      <c r="B172" s="127"/>
      <c r="D172" s="128" t="s">
        <v>75</v>
      </c>
      <c r="E172" s="138" t="s">
        <v>847</v>
      </c>
      <c r="F172" s="138" t="s">
        <v>848</v>
      </c>
      <c r="I172" s="130"/>
      <c r="J172" s="139">
        <f>BK172</f>
        <v>0</v>
      </c>
      <c r="L172" s="127"/>
      <c r="M172" s="132"/>
      <c r="N172" s="133"/>
      <c r="O172" s="133"/>
      <c r="P172" s="134">
        <f>P173</f>
        <v>0</v>
      </c>
      <c r="Q172" s="133"/>
      <c r="R172" s="134">
        <f>R173</f>
        <v>0</v>
      </c>
      <c r="S172" s="133"/>
      <c r="T172" s="135">
        <f>T173</f>
        <v>0</v>
      </c>
      <c r="AR172" s="128" t="s">
        <v>172</v>
      </c>
      <c r="AT172" s="136" t="s">
        <v>75</v>
      </c>
      <c r="AU172" s="136" t="s">
        <v>84</v>
      </c>
      <c r="AY172" s="128" t="s">
        <v>143</v>
      </c>
      <c r="BK172" s="137">
        <f>BK173</f>
        <v>0</v>
      </c>
    </row>
    <row r="173" spans="1:68" s="2" customFormat="1" ht="16.5" customHeight="1">
      <c r="A173" s="32"/>
      <c r="B173" s="140"/>
      <c r="C173" s="141">
        <v>17</v>
      </c>
      <c r="D173" s="141" t="s">
        <v>146</v>
      </c>
      <c r="E173" s="142" t="s">
        <v>849</v>
      </c>
      <c r="F173" s="143" t="s">
        <v>850</v>
      </c>
      <c r="G173" s="144" t="s">
        <v>200</v>
      </c>
      <c r="H173" s="145">
        <v>1</v>
      </c>
      <c r="I173" s="146"/>
      <c r="J173" s="147">
        <f>ROUND(I173*H173,2)</f>
        <v>0</v>
      </c>
      <c r="K173" s="148"/>
      <c r="L173" s="33"/>
      <c r="M173" s="149" t="s">
        <v>1</v>
      </c>
      <c r="N173" s="150" t="s">
        <v>41</v>
      </c>
      <c r="O173" s="58"/>
      <c r="P173" s="151">
        <f>O173*H173</f>
        <v>0</v>
      </c>
      <c r="Q173" s="151">
        <v>0</v>
      </c>
      <c r="R173" s="151">
        <f>Q173*H173</f>
        <v>0</v>
      </c>
      <c r="S173" s="151">
        <v>0</v>
      </c>
      <c r="T173" s="152">
        <f>S173*H173</f>
        <v>0</v>
      </c>
      <c r="U173" s="32"/>
      <c r="V173" s="32"/>
      <c r="W173" s="32"/>
      <c r="X173" s="32"/>
      <c r="Y173" s="32"/>
      <c r="Z173" s="32"/>
      <c r="AA173" s="32"/>
      <c r="AB173" s="32"/>
      <c r="AC173" s="32"/>
      <c r="AD173" s="32"/>
      <c r="AE173" s="32"/>
      <c r="AR173" s="153" t="s">
        <v>478</v>
      </c>
      <c r="AT173" s="153" t="s">
        <v>146</v>
      </c>
      <c r="AU173" s="153" t="s">
        <v>86</v>
      </c>
      <c r="AY173" s="17" t="s">
        <v>143</v>
      </c>
      <c r="BE173" s="154">
        <f>IF(N173="základní",J173,0)</f>
        <v>0</v>
      </c>
      <c r="BF173" s="154">
        <f>IF(N173="snížená",J173,0)</f>
        <v>0</v>
      </c>
      <c r="BG173" s="154">
        <f>IF(N173="zákl. přenesená",J173,0)</f>
        <v>0</v>
      </c>
      <c r="BH173" s="154">
        <f>IF(N173="sníž. přenesená",J173,0)</f>
        <v>0</v>
      </c>
      <c r="BI173" s="154">
        <f>IF(N173="nulová",J173,0)</f>
        <v>0</v>
      </c>
      <c r="BJ173" s="17" t="s">
        <v>84</v>
      </c>
      <c r="BK173" s="154">
        <f>ROUND(I173*H173,2)</f>
        <v>0</v>
      </c>
      <c r="BL173" s="17" t="s">
        <v>478</v>
      </c>
      <c r="BM173" s="153" t="s">
        <v>851</v>
      </c>
    </row>
    <row r="174" spans="1:68" s="12" customFormat="1" ht="22.9" customHeight="1">
      <c r="B174" s="127"/>
      <c r="D174" s="128" t="s">
        <v>75</v>
      </c>
      <c r="E174" s="138" t="s">
        <v>474</v>
      </c>
      <c r="F174" s="138" t="s">
        <v>475</v>
      </c>
      <c r="I174" s="130"/>
      <c r="J174" s="139">
        <f>BK174</f>
        <v>0</v>
      </c>
      <c r="L174" s="127"/>
      <c r="M174" s="132"/>
      <c r="N174" s="133"/>
      <c r="O174" s="133"/>
      <c r="P174" s="134">
        <f>P175</f>
        <v>0</v>
      </c>
      <c r="Q174" s="133"/>
      <c r="R174" s="134">
        <f>R175</f>
        <v>0</v>
      </c>
      <c r="S174" s="133"/>
      <c r="T174" s="135">
        <f>T175</f>
        <v>0</v>
      </c>
      <c r="AR174" s="128" t="s">
        <v>172</v>
      </c>
      <c r="AT174" s="136" t="s">
        <v>75</v>
      </c>
      <c r="AU174" s="136" t="s">
        <v>84</v>
      </c>
      <c r="AY174" s="128" t="s">
        <v>143</v>
      </c>
      <c r="BK174" s="137">
        <f>BK175</f>
        <v>0</v>
      </c>
    </row>
    <row r="175" spans="1:68" s="2" customFormat="1" ht="16.5" customHeight="1">
      <c r="A175" s="32"/>
      <c r="B175" s="140"/>
      <c r="C175" s="141">
        <v>18</v>
      </c>
      <c r="D175" s="141" t="s">
        <v>146</v>
      </c>
      <c r="E175" s="142" t="s">
        <v>477</v>
      </c>
      <c r="F175" s="143" t="s">
        <v>475</v>
      </c>
      <c r="G175" s="144" t="s">
        <v>200</v>
      </c>
      <c r="H175" s="145">
        <v>1</v>
      </c>
      <c r="I175" s="146"/>
      <c r="J175" s="147">
        <f>ROUND(I175*H175,2)</f>
        <v>0</v>
      </c>
      <c r="K175" s="148"/>
      <c r="L175" s="33"/>
      <c r="M175" s="149" t="s">
        <v>1</v>
      </c>
      <c r="N175" s="150" t="s">
        <v>41</v>
      </c>
      <c r="O175" s="58"/>
      <c r="P175" s="151">
        <f>O175*H175</f>
        <v>0</v>
      </c>
      <c r="Q175" s="151">
        <v>0</v>
      </c>
      <c r="R175" s="151">
        <f>Q175*H175</f>
        <v>0</v>
      </c>
      <c r="S175" s="151">
        <v>0</v>
      </c>
      <c r="T175" s="152">
        <f>S175*H175</f>
        <v>0</v>
      </c>
      <c r="U175" s="32"/>
      <c r="V175" s="32"/>
      <c r="W175" s="32"/>
      <c r="X175" s="32"/>
      <c r="Y175" s="32"/>
      <c r="Z175" s="32"/>
      <c r="AA175" s="32"/>
      <c r="AB175" s="32"/>
      <c r="AC175" s="32"/>
      <c r="AD175" s="32"/>
      <c r="AE175" s="32"/>
      <c r="AR175" s="153" t="s">
        <v>478</v>
      </c>
      <c r="AT175" s="153" t="s">
        <v>146</v>
      </c>
      <c r="AU175" s="153" t="s">
        <v>86</v>
      </c>
      <c r="AY175" s="17" t="s">
        <v>143</v>
      </c>
      <c r="BE175" s="154">
        <f>IF(N175="základní",J175,0)</f>
        <v>0</v>
      </c>
      <c r="BF175" s="154">
        <f>IF(N175="snížená",J175,0)</f>
        <v>0</v>
      </c>
      <c r="BG175" s="154">
        <f>IF(N175="zákl. přenesená",J175,0)</f>
        <v>0</v>
      </c>
      <c r="BH175" s="154">
        <f>IF(N175="sníž. přenesená",J175,0)</f>
        <v>0</v>
      </c>
      <c r="BI175" s="154">
        <f>IF(N175="nulová",J175,0)</f>
        <v>0</v>
      </c>
      <c r="BJ175" s="17" t="s">
        <v>84</v>
      </c>
      <c r="BK175" s="154">
        <f>ROUND(I175*H175,2)</f>
        <v>0</v>
      </c>
      <c r="BL175" s="17" t="s">
        <v>478</v>
      </c>
      <c r="BM175" s="153" t="s">
        <v>852</v>
      </c>
    </row>
    <row r="176" spans="1:68" s="12" customFormat="1" ht="22.9" customHeight="1">
      <c r="B176" s="127"/>
      <c r="D176" s="128" t="s">
        <v>75</v>
      </c>
      <c r="E176" s="138" t="s">
        <v>480</v>
      </c>
      <c r="F176" s="138" t="s">
        <v>481</v>
      </c>
      <c r="I176" s="130"/>
      <c r="J176" s="139">
        <f>BK176</f>
        <v>0</v>
      </c>
      <c r="L176" s="127"/>
      <c r="M176" s="132"/>
      <c r="N176" s="133"/>
      <c r="O176" s="133"/>
      <c r="P176" s="134">
        <f>P177</f>
        <v>0</v>
      </c>
      <c r="Q176" s="133"/>
      <c r="R176" s="134">
        <f>R177</f>
        <v>0</v>
      </c>
      <c r="S176" s="133"/>
      <c r="T176" s="135">
        <f>T177</f>
        <v>0</v>
      </c>
      <c r="AR176" s="128" t="s">
        <v>172</v>
      </c>
      <c r="AT176" s="136" t="s">
        <v>75</v>
      </c>
      <c r="AU176" s="136" t="s">
        <v>84</v>
      </c>
      <c r="AY176" s="128" t="s">
        <v>143</v>
      </c>
      <c r="BK176" s="137">
        <f>BK177</f>
        <v>0</v>
      </c>
    </row>
    <row r="177" spans="1:68" s="2" customFormat="1" ht="16.5" customHeight="1">
      <c r="A177" s="32"/>
      <c r="B177" s="140"/>
      <c r="C177" s="141">
        <v>19</v>
      </c>
      <c r="D177" s="141" t="s">
        <v>146</v>
      </c>
      <c r="E177" s="142" t="s">
        <v>483</v>
      </c>
      <c r="F177" s="143" t="s">
        <v>484</v>
      </c>
      <c r="G177" s="144" t="s">
        <v>200</v>
      </c>
      <c r="H177" s="145">
        <v>1</v>
      </c>
      <c r="I177" s="146"/>
      <c r="J177" s="147">
        <f>ROUND(I177*H177,2)</f>
        <v>0</v>
      </c>
      <c r="K177" s="148"/>
      <c r="L177" s="33"/>
      <c r="M177" s="149" t="s">
        <v>1</v>
      </c>
      <c r="N177" s="150" t="s">
        <v>41</v>
      </c>
      <c r="O177" s="58"/>
      <c r="P177" s="151">
        <f>O177*H177</f>
        <v>0</v>
      </c>
      <c r="Q177" s="151">
        <v>0</v>
      </c>
      <c r="R177" s="151">
        <f>Q177*H177</f>
        <v>0</v>
      </c>
      <c r="S177" s="151">
        <v>0</v>
      </c>
      <c r="T177" s="152">
        <f>S177*H177</f>
        <v>0</v>
      </c>
      <c r="U177" s="32"/>
      <c r="V177" s="32"/>
      <c r="W177" s="32"/>
      <c r="X177" s="32"/>
      <c r="Y177" s="32"/>
      <c r="Z177" s="32"/>
      <c r="AA177" s="32"/>
      <c r="AB177" s="32"/>
      <c r="AC177" s="32"/>
      <c r="AD177" s="32"/>
      <c r="AE177" s="32"/>
      <c r="AR177" s="153" t="s">
        <v>478</v>
      </c>
      <c r="AT177" s="153" t="s">
        <v>146</v>
      </c>
      <c r="AU177" s="153" t="s">
        <v>86</v>
      </c>
      <c r="AY177" s="17" t="s">
        <v>143</v>
      </c>
      <c r="BE177" s="154">
        <f>IF(N177="základní",J177,0)</f>
        <v>0</v>
      </c>
      <c r="BF177" s="154">
        <f>IF(N177="snížená",J177,0)</f>
        <v>0</v>
      </c>
      <c r="BG177" s="154">
        <f>IF(N177="zákl. přenesená",J177,0)</f>
        <v>0</v>
      </c>
      <c r="BH177" s="154">
        <f>IF(N177="sníž. přenesená",J177,0)</f>
        <v>0</v>
      </c>
      <c r="BI177" s="154">
        <f>IF(N177="nulová",J177,0)</f>
        <v>0</v>
      </c>
      <c r="BJ177" s="17" t="s">
        <v>84</v>
      </c>
      <c r="BK177" s="154">
        <f>ROUND(I177*H177,2)</f>
        <v>0</v>
      </c>
      <c r="BL177" s="17" t="s">
        <v>478</v>
      </c>
      <c r="BM177" s="153" t="s">
        <v>853</v>
      </c>
    </row>
    <row r="178" spans="1:68" s="12" customFormat="1" ht="22.9" customHeight="1">
      <c r="B178" s="127"/>
      <c r="D178" s="128" t="s">
        <v>75</v>
      </c>
      <c r="E178" s="138" t="s">
        <v>486</v>
      </c>
      <c r="F178" s="138" t="s">
        <v>487</v>
      </c>
      <c r="I178" s="130"/>
      <c r="J178" s="139">
        <f>BK178</f>
        <v>0</v>
      </c>
      <c r="L178" s="127"/>
      <c r="M178" s="132"/>
      <c r="N178" s="133"/>
      <c r="O178" s="133"/>
      <c r="P178" s="134">
        <f>P179</f>
        <v>0</v>
      </c>
      <c r="Q178" s="133"/>
      <c r="R178" s="134">
        <f>R179</f>
        <v>0</v>
      </c>
      <c r="S178" s="133"/>
      <c r="T178" s="135">
        <f>T179</f>
        <v>0</v>
      </c>
      <c r="AR178" s="128" t="s">
        <v>172</v>
      </c>
      <c r="AT178" s="136" t="s">
        <v>75</v>
      </c>
      <c r="AU178" s="136" t="s">
        <v>84</v>
      </c>
      <c r="AY178" s="128" t="s">
        <v>143</v>
      </c>
      <c r="BK178" s="137">
        <f>BK179</f>
        <v>0</v>
      </c>
    </row>
    <row r="179" spans="1:68" s="2" customFormat="1" ht="16.5" customHeight="1">
      <c r="A179" s="32"/>
      <c r="B179" s="140"/>
      <c r="C179" s="141">
        <v>20</v>
      </c>
      <c r="D179" s="141" t="s">
        <v>146</v>
      </c>
      <c r="E179" s="142" t="s">
        <v>489</v>
      </c>
      <c r="F179" s="143" t="s">
        <v>487</v>
      </c>
      <c r="G179" s="144" t="s">
        <v>200</v>
      </c>
      <c r="H179" s="145">
        <v>1</v>
      </c>
      <c r="I179" s="146"/>
      <c r="J179" s="147">
        <f>ROUND(I179*H179,2)</f>
        <v>0</v>
      </c>
      <c r="K179" s="148"/>
      <c r="L179" s="33"/>
      <c r="M179" s="149" t="s">
        <v>1</v>
      </c>
      <c r="N179" s="150" t="s">
        <v>41</v>
      </c>
      <c r="O179" s="58"/>
      <c r="P179" s="151">
        <f>O179*H179</f>
        <v>0</v>
      </c>
      <c r="Q179" s="151">
        <v>0</v>
      </c>
      <c r="R179" s="151">
        <f>Q179*H179</f>
        <v>0</v>
      </c>
      <c r="S179" s="151">
        <v>0</v>
      </c>
      <c r="T179" s="152">
        <f>S179*H179</f>
        <v>0</v>
      </c>
      <c r="U179" s="32"/>
      <c r="V179" s="32"/>
      <c r="W179" s="32"/>
      <c r="X179" s="32"/>
      <c r="Y179" s="32"/>
      <c r="Z179" s="32"/>
      <c r="AA179" s="32"/>
      <c r="AB179" s="32"/>
      <c r="AC179" s="32"/>
      <c r="AD179" s="32"/>
      <c r="AE179" s="32"/>
      <c r="AR179" s="153" t="s">
        <v>478</v>
      </c>
      <c r="AT179" s="153" t="s">
        <v>146</v>
      </c>
      <c r="AU179" s="153" t="s">
        <v>86</v>
      </c>
      <c r="AY179" s="17" t="s">
        <v>143</v>
      </c>
      <c r="BE179" s="154">
        <f>IF(N179="základní",J179,0)</f>
        <v>0</v>
      </c>
      <c r="BF179" s="154">
        <f>IF(N179="snížená",J179,0)</f>
        <v>0</v>
      </c>
      <c r="BG179" s="154">
        <f>IF(N179="zákl. přenesená",J179,0)</f>
        <v>0</v>
      </c>
      <c r="BH179" s="154">
        <f>IF(N179="sníž. přenesená",J179,0)</f>
        <v>0</v>
      </c>
      <c r="BI179" s="154">
        <f>IF(N179="nulová",J179,0)</f>
        <v>0</v>
      </c>
      <c r="BJ179" s="17" t="s">
        <v>84</v>
      </c>
      <c r="BK179" s="154">
        <f>ROUND(I179*H179,2)</f>
        <v>0</v>
      </c>
      <c r="BL179" s="17" t="s">
        <v>478</v>
      </c>
      <c r="BM179" s="153" t="s">
        <v>854</v>
      </c>
    </row>
    <row r="180" spans="1:68" s="2" customFormat="1" ht="7" customHeight="1">
      <c r="A180" s="12"/>
      <c r="B180" s="127"/>
      <c r="C180" s="12"/>
      <c r="D180" s="128" t="s">
        <v>75</v>
      </c>
      <c r="E180" s="138" t="s">
        <v>491</v>
      </c>
      <c r="F180" s="138" t="s">
        <v>492</v>
      </c>
      <c r="G180" s="12"/>
      <c r="H180" s="12"/>
      <c r="I180" s="130"/>
      <c r="J180" s="139">
        <f>BK180</f>
        <v>0</v>
      </c>
      <c r="K180" s="12"/>
      <c r="L180" s="127"/>
      <c r="M180" s="132"/>
      <c r="N180" s="133"/>
      <c r="O180" s="133"/>
      <c r="P180" s="134">
        <f>P181</f>
        <v>0</v>
      </c>
      <c r="Q180" s="133"/>
      <c r="R180" s="134">
        <f>R181</f>
        <v>0</v>
      </c>
      <c r="S180" s="133"/>
      <c r="T180" s="135">
        <f>T181</f>
        <v>0</v>
      </c>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8" t="s">
        <v>172</v>
      </c>
      <c r="AS180" s="12"/>
      <c r="AT180" s="136" t="s">
        <v>75</v>
      </c>
      <c r="AU180" s="136" t="s">
        <v>84</v>
      </c>
      <c r="AV180" s="12"/>
      <c r="AW180" s="12"/>
      <c r="AX180" s="12"/>
      <c r="AY180" s="128" t="s">
        <v>143</v>
      </c>
      <c r="AZ180" s="12"/>
      <c r="BA180" s="12"/>
      <c r="BB180" s="12"/>
      <c r="BC180" s="12"/>
      <c r="BD180" s="12"/>
      <c r="BE180" s="12"/>
      <c r="BF180" s="12"/>
      <c r="BG180" s="12"/>
      <c r="BH180" s="12"/>
      <c r="BI180" s="12"/>
      <c r="BJ180" s="12"/>
      <c r="BK180" s="137">
        <f>BK181</f>
        <v>0</v>
      </c>
      <c r="BL180" s="12"/>
      <c r="BM180" s="12"/>
      <c r="BN180" s="12"/>
      <c r="BO180" s="12"/>
      <c r="BP180" s="12"/>
    </row>
    <row r="181" spans="1:68" ht="11.5">
      <c r="A181" s="32"/>
      <c r="B181" s="140"/>
      <c r="C181" s="141">
        <v>21</v>
      </c>
      <c r="D181" s="141" t="s">
        <v>146</v>
      </c>
      <c r="E181" s="142" t="s">
        <v>494</v>
      </c>
      <c r="F181" s="143" t="s">
        <v>734</v>
      </c>
      <c r="G181" s="144" t="s">
        <v>200</v>
      </c>
      <c r="H181" s="145">
        <v>1</v>
      </c>
      <c r="I181" s="146"/>
      <c r="J181" s="147">
        <f>ROUND(I181*H181,2)</f>
        <v>0</v>
      </c>
      <c r="K181" s="148"/>
      <c r="L181" s="33"/>
      <c r="M181" s="191" t="s">
        <v>1</v>
      </c>
      <c r="N181" s="192" t="s">
        <v>41</v>
      </c>
      <c r="O181" s="193"/>
      <c r="P181" s="194">
        <f>O181*H181</f>
        <v>0</v>
      </c>
      <c r="Q181" s="194">
        <v>0</v>
      </c>
      <c r="R181" s="194">
        <f>Q181*H181</f>
        <v>0</v>
      </c>
      <c r="S181" s="194">
        <v>0</v>
      </c>
      <c r="T181" s="195">
        <f>S181*H181</f>
        <v>0</v>
      </c>
      <c r="U181" s="32"/>
      <c r="V181" s="32"/>
      <c r="W181" s="32"/>
      <c r="X181" s="32"/>
      <c r="Y181" s="32"/>
      <c r="Z181" s="32"/>
      <c r="AA181" s="32"/>
      <c r="AB181" s="32"/>
      <c r="AC181" s="32"/>
      <c r="AD181" s="32"/>
      <c r="AE181" s="32"/>
      <c r="AF181" s="2"/>
      <c r="AG181" s="2"/>
      <c r="AH181" s="2"/>
      <c r="AI181" s="2"/>
      <c r="AJ181" s="2"/>
      <c r="AK181" s="2"/>
      <c r="AL181" s="2"/>
      <c r="AM181" s="2"/>
      <c r="AN181" s="2"/>
      <c r="AO181" s="2"/>
      <c r="AP181" s="2"/>
      <c r="AQ181" s="2"/>
      <c r="AR181" s="153" t="s">
        <v>478</v>
      </c>
      <c r="AS181" s="2"/>
      <c r="AT181" s="153" t="s">
        <v>146</v>
      </c>
      <c r="AU181" s="153" t="s">
        <v>86</v>
      </c>
      <c r="AV181" s="2"/>
      <c r="AW181" s="2"/>
      <c r="AX181" s="2"/>
      <c r="AY181" s="17" t="s">
        <v>143</v>
      </c>
      <c r="AZ181" s="2"/>
      <c r="BA181" s="2"/>
      <c r="BB181" s="2"/>
      <c r="BC181" s="2"/>
      <c r="BD181" s="2"/>
      <c r="BE181" s="154">
        <f>IF(N181="základní",J181,0)</f>
        <v>0</v>
      </c>
      <c r="BF181" s="154">
        <f>IF(N181="snížená",J181,0)</f>
        <v>0</v>
      </c>
      <c r="BG181" s="154">
        <f>IF(N181="zákl. přenesená",J181,0)</f>
        <v>0</v>
      </c>
      <c r="BH181" s="154">
        <f>IF(N181="sníž. přenesená",J181,0)</f>
        <v>0</v>
      </c>
      <c r="BI181" s="154">
        <f>IF(N181="nulová",J181,0)</f>
        <v>0</v>
      </c>
      <c r="BJ181" s="17" t="s">
        <v>84</v>
      </c>
      <c r="BK181" s="154">
        <f>ROUND(I181*H181,2)</f>
        <v>0</v>
      </c>
      <c r="BL181" s="17" t="s">
        <v>478</v>
      </c>
      <c r="BM181" s="153" t="s">
        <v>855</v>
      </c>
      <c r="BN181" s="2"/>
      <c r="BO181" s="2"/>
      <c r="BP181" s="2"/>
    </row>
    <row r="182" spans="1:68">
      <c r="A182" s="32"/>
      <c r="B182" s="47"/>
      <c r="C182" s="48"/>
      <c r="D182" s="48"/>
      <c r="E182" s="48"/>
      <c r="F182" s="48"/>
      <c r="G182" s="48"/>
      <c r="H182" s="48"/>
      <c r="I182" s="48"/>
      <c r="J182" s="48"/>
      <c r="K182" s="48"/>
      <c r="L182" s="33"/>
      <c r="M182" s="32"/>
      <c r="N182" s="2"/>
      <c r="O182" s="32"/>
      <c r="P182" s="32"/>
      <c r="Q182" s="32"/>
      <c r="R182" s="32"/>
      <c r="S182" s="32"/>
      <c r="T182" s="32"/>
      <c r="U182" s="32"/>
      <c r="V182" s="32"/>
      <c r="W182" s="32"/>
      <c r="X182" s="32"/>
      <c r="Y182" s="32"/>
      <c r="Z182" s="32"/>
      <c r="AA182" s="32"/>
      <c r="AB182" s="32"/>
      <c r="AC182" s="32"/>
      <c r="AD182" s="32"/>
      <c r="AE182" s="3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row>
  </sheetData>
  <autoFilter ref="C127:K181"/>
  <mergeCells count="9">
    <mergeCell ref="E87:H87"/>
    <mergeCell ref="E118:H118"/>
    <mergeCell ref="E120:H120"/>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showGridLines="0" showRuler="0" showWhiteSpace="0" zoomScale="80" zoomScaleNormal="80" zoomScaleSheetLayoutView="96" zoomScalePageLayoutView="90" workbookViewId="0">
      <selection activeCell="C25" sqref="C25"/>
    </sheetView>
  </sheetViews>
  <sheetFormatPr defaultRowHeight="14.5"/>
  <cols>
    <col min="1" max="1" width="16.33203125" style="236" customWidth="1"/>
    <col min="2" max="2" width="55.21875" style="236" customWidth="1"/>
    <col min="3" max="3" width="5.77734375" style="236" customWidth="1"/>
    <col min="4" max="4" width="17.44140625" style="236" customWidth="1"/>
    <col min="5" max="6" width="10.5546875" style="236" customWidth="1"/>
    <col min="7" max="7" width="68.109375" style="236" customWidth="1"/>
    <col min="8" max="8" width="1.6640625" style="236" customWidth="1"/>
    <col min="9" max="9" width="5.77734375" style="236" customWidth="1"/>
    <col min="10" max="10" width="8.33203125" style="236" customWidth="1"/>
    <col min="11" max="11" width="10.44140625" style="236" customWidth="1"/>
    <col min="12" max="12" width="8.88671875" style="236"/>
    <col min="13" max="13" width="15.109375" style="236" bestFit="1" customWidth="1"/>
    <col min="14" max="255" width="8.88671875" style="236"/>
    <col min="256" max="256" width="16.33203125" style="236" customWidth="1"/>
    <col min="257" max="257" width="41.44140625" style="236" customWidth="1"/>
    <col min="258" max="258" width="5.77734375" style="236" customWidth="1"/>
    <col min="259" max="259" width="7.109375" style="236" customWidth="1"/>
    <col min="260" max="260" width="6.109375" style="236" customWidth="1"/>
    <col min="261" max="261" width="11.6640625" style="236" customWidth="1"/>
    <col min="262" max="262" width="16" style="236" customWidth="1"/>
    <col min="263" max="263" width="65.6640625" style="236" customWidth="1"/>
    <col min="264" max="264" width="1.6640625" style="236" customWidth="1"/>
    <col min="265" max="265" width="5.77734375" style="236" customWidth="1"/>
    <col min="266" max="266" width="9.6640625" style="236" customWidth="1"/>
    <col min="267" max="267" width="15.44140625" style="236" customWidth="1"/>
    <col min="268" max="268" width="8.88671875" style="236"/>
    <col min="269" max="269" width="15.109375" style="236" bestFit="1" customWidth="1"/>
    <col min="270" max="511" width="8.88671875" style="236"/>
    <col min="512" max="512" width="16.33203125" style="236" customWidth="1"/>
    <col min="513" max="513" width="41.44140625" style="236" customWidth="1"/>
    <col min="514" max="514" width="5.77734375" style="236" customWidth="1"/>
    <col min="515" max="515" width="7.109375" style="236" customWidth="1"/>
    <col min="516" max="516" width="6.109375" style="236" customWidth="1"/>
    <col min="517" max="517" width="11.6640625" style="236" customWidth="1"/>
    <col min="518" max="518" width="16" style="236" customWidth="1"/>
    <col min="519" max="519" width="65.6640625" style="236" customWidth="1"/>
    <col min="520" max="520" width="1.6640625" style="236" customWidth="1"/>
    <col min="521" max="521" width="5.77734375" style="236" customWidth="1"/>
    <col min="522" max="522" width="9.6640625" style="236" customWidth="1"/>
    <col min="523" max="523" width="15.44140625" style="236" customWidth="1"/>
    <col min="524" max="524" width="8.88671875" style="236"/>
    <col min="525" max="525" width="15.109375" style="236" bestFit="1" customWidth="1"/>
    <col min="526" max="767" width="8.88671875" style="236"/>
    <col min="768" max="768" width="16.33203125" style="236" customWidth="1"/>
    <col min="769" max="769" width="41.44140625" style="236" customWidth="1"/>
    <col min="770" max="770" width="5.77734375" style="236" customWidth="1"/>
    <col min="771" max="771" width="7.109375" style="236" customWidth="1"/>
    <col min="772" max="772" width="6.109375" style="236" customWidth="1"/>
    <col min="773" max="773" width="11.6640625" style="236" customWidth="1"/>
    <col min="774" max="774" width="16" style="236" customWidth="1"/>
    <col min="775" max="775" width="65.6640625" style="236" customWidth="1"/>
    <col min="776" max="776" width="1.6640625" style="236" customWidth="1"/>
    <col min="777" max="777" width="5.77734375" style="236" customWidth="1"/>
    <col min="778" max="778" width="9.6640625" style="236" customWidth="1"/>
    <col min="779" max="779" width="15.44140625" style="236" customWidth="1"/>
    <col min="780" max="780" width="8.88671875" style="236"/>
    <col min="781" max="781" width="15.109375" style="236" bestFit="1" customWidth="1"/>
    <col min="782" max="1023" width="8.88671875" style="236"/>
    <col min="1024" max="1024" width="16.33203125" style="236" customWidth="1"/>
    <col min="1025" max="1025" width="41.44140625" style="236" customWidth="1"/>
    <col min="1026" max="1026" width="5.77734375" style="236" customWidth="1"/>
    <col min="1027" max="1027" width="7.109375" style="236" customWidth="1"/>
    <col min="1028" max="1028" width="6.109375" style="236" customWidth="1"/>
    <col min="1029" max="1029" width="11.6640625" style="236" customWidth="1"/>
    <col min="1030" max="1030" width="16" style="236" customWidth="1"/>
    <col min="1031" max="1031" width="65.6640625" style="236" customWidth="1"/>
    <col min="1032" max="1032" width="1.6640625" style="236" customWidth="1"/>
    <col min="1033" max="1033" width="5.77734375" style="236" customWidth="1"/>
    <col min="1034" max="1034" width="9.6640625" style="236" customWidth="1"/>
    <col min="1035" max="1035" width="15.44140625" style="236" customWidth="1"/>
    <col min="1036" max="1036" width="8.88671875" style="236"/>
    <col min="1037" max="1037" width="15.109375" style="236" bestFit="1" customWidth="1"/>
    <col min="1038" max="1279" width="8.88671875" style="236"/>
    <col min="1280" max="1280" width="16.33203125" style="236" customWidth="1"/>
    <col min="1281" max="1281" width="41.44140625" style="236" customWidth="1"/>
    <col min="1282" max="1282" width="5.77734375" style="236" customWidth="1"/>
    <col min="1283" max="1283" width="7.109375" style="236" customWidth="1"/>
    <col min="1284" max="1284" width="6.109375" style="236" customWidth="1"/>
    <col min="1285" max="1285" width="11.6640625" style="236" customWidth="1"/>
    <col min="1286" max="1286" width="16" style="236" customWidth="1"/>
    <col min="1287" max="1287" width="65.6640625" style="236" customWidth="1"/>
    <col min="1288" max="1288" width="1.6640625" style="236" customWidth="1"/>
    <col min="1289" max="1289" width="5.77734375" style="236" customWidth="1"/>
    <col min="1290" max="1290" width="9.6640625" style="236" customWidth="1"/>
    <col min="1291" max="1291" width="15.44140625" style="236" customWidth="1"/>
    <col min="1292" max="1292" width="8.88671875" style="236"/>
    <col min="1293" max="1293" width="15.109375" style="236" bestFit="1" customWidth="1"/>
    <col min="1294" max="1535" width="8.88671875" style="236"/>
    <col min="1536" max="1536" width="16.33203125" style="236" customWidth="1"/>
    <col min="1537" max="1537" width="41.44140625" style="236" customWidth="1"/>
    <col min="1538" max="1538" width="5.77734375" style="236" customWidth="1"/>
    <col min="1539" max="1539" width="7.109375" style="236" customWidth="1"/>
    <col min="1540" max="1540" width="6.109375" style="236" customWidth="1"/>
    <col min="1541" max="1541" width="11.6640625" style="236" customWidth="1"/>
    <col min="1542" max="1542" width="16" style="236" customWidth="1"/>
    <col min="1543" max="1543" width="65.6640625" style="236" customWidth="1"/>
    <col min="1544" max="1544" width="1.6640625" style="236" customWidth="1"/>
    <col min="1545" max="1545" width="5.77734375" style="236" customWidth="1"/>
    <col min="1546" max="1546" width="9.6640625" style="236" customWidth="1"/>
    <col min="1547" max="1547" width="15.44140625" style="236" customWidth="1"/>
    <col min="1548" max="1548" width="8.88671875" style="236"/>
    <col min="1549" max="1549" width="15.109375" style="236" bestFit="1" customWidth="1"/>
    <col min="1550" max="1791" width="8.88671875" style="236"/>
    <col min="1792" max="1792" width="16.33203125" style="236" customWidth="1"/>
    <col min="1793" max="1793" width="41.44140625" style="236" customWidth="1"/>
    <col min="1794" max="1794" width="5.77734375" style="236" customWidth="1"/>
    <col min="1795" max="1795" width="7.109375" style="236" customWidth="1"/>
    <col min="1796" max="1796" width="6.109375" style="236" customWidth="1"/>
    <col min="1797" max="1797" width="11.6640625" style="236" customWidth="1"/>
    <col min="1798" max="1798" width="16" style="236" customWidth="1"/>
    <col min="1799" max="1799" width="65.6640625" style="236" customWidth="1"/>
    <col min="1800" max="1800" width="1.6640625" style="236" customWidth="1"/>
    <col min="1801" max="1801" width="5.77734375" style="236" customWidth="1"/>
    <col min="1802" max="1802" width="9.6640625" style="236" customWidth="1"/>
    <col min="1803" max="1803" width="15.44140625" style="236" customWidth="1"/>
    <col min="1804" max="1804" width="8.88671875" style="236"/>
    <col min="1805" max="1805" width="15.109375" style="236" bestFit="1" customWidth="1"/>
    <col min="1806" max="2047" width="8.88671875" style="236"/>
    <col min="2048" max="2048" width="16.33203125" style="236" customWidth="1"/>
    <col min="2049" max="2049" width="41.44140625" style="236" customWidth="1"/>
    <col min="2050" max="2050" width="5.77734375" style="236" customWidth="1"/>
    <col min="2051" max="2051" width="7.109375" style="236" customWidth="1"/>
    <col min="2052" max="2052" width="6.109375" style="236" customWidth="1"/>
    <col min="2053" max="2053" width="11.6640625" style="236" customWidth="1"/>
    <col min="2054" max="2054" width="16" style="236" customWidth="1"/>
    <col min="2055" max="2055" width="65.6640625" style="236" customWidth="1"/>
    <col min="2056" max="2056" width="1.6640625" style="236" customWidth="1"/>
    <col min="2057" max="2057" width="5.77734375" style="236" customWidth="1"/>
    <col min="2058" max="2058" width="9.6640625" style="236" customWidth="1"/>
    <col min="2059" max="2059" width="15.44140625" style="236" customWidth="1"/>
    <col min="2060" max="2060" width="8.88671875" style="236"/>
    <col min="2061" max="2061" width="15.109375" style="236" bestFit="1" customWidth="1"/>
    <col min="2062" max="2303" width="8.88671875" style="236"/>
    <col min="2304" max="2304" width="16.33203125" style="236" customWidth="1"/>
    <col min="2305" max="2305" width="41.44140625" style="236" customWidth="1"/>
    <col min="2306" max="2306" width="5.77734375" style="236" customWidth="1"/>
    <col min="2307" max="2307" width="7.109375" style="236" customWidth="1"/>
    <col min="2308" max="2308" width="6.109375" style="236" customWidth="1"/>
    <col min="2309" max="2309" width="11.6640625" style="236" customWidth="1"/>
    <col min="2310" max="2310" width="16" style="236" customWidth="1"/>
    <col min="2311" max="2311" width="65.6640625" style="236" customWidth="1"/>
    <col min="2312" max="2312" width="1.6640625" style="236" customWidth="1"/>
    <col min="2313" max="2313" width="5.77734375" style="236" customWidth="1"/>
    <col min="2314" max="2314" width="9.6640625" style="236" customWidth="1"/>
    <col min="2315" max="2315" width="15.44140625" style="236" customWidth="1"/>
    <col min="2316" max="2316" width="8.88671875" style="236"/>
    <col min="2317" max="2317" width="15.109375" style="236" bestFit="1" customWidth="1"/>
    <col min="2318" max="2559" width="8.88671875" style="236"/>
    <col min="2560" max="2560" width="16.33203125" style="236" customWidth="1"/>
    <col min="2561" max="2561" width="41.44140625" style="236" customWidth="1"/>
    <col min="2562" max="2562" width="5.77734375" style="236" customWidth="1"/>
    <col min="2563" max="2563" width="7.109375" style="236" customWidth="1"/>
    <col min="2564" max="2564" width="6.109375" style="236" customWidth="1"/>
    <col min="2565" max="2565" width="11.6640625" style="236" customWidth="1"/>
    <col min="2566" max="2566" width="16" style="236" customWidth="1"/>
    <col min="2567" max="2567" width="65.6640625" style="236" customWidth="1"/>
    <col min="2568" max="2568" width="1.6640625" style="236" customWidth="1"/>
    <col min="2569" max="2569" width="5.77734375" style="236" customWidth="1"/>
    <col min="2570" max="2570" width="9.6640625" style="236" customWidth="1"/>
    <col min="2571" max="2571" width="15.44140625" style="236" customWidth="1"/>
    <col min="2572" max="2572" width="8.88671875" style="236"/>
    <col min="2573" max="2573" width="15.109375" style="236" bestFit="1" customWidth="1"/>
    <col min="2574" max="2815" width="8.88671875" style="236"/>
    <col min="2816" max="2816" width="16.33203125" style="236" customWidth="1"/>
    <col min="2817" max="2817" width="41.44140625" style="236" customWidth="1"/>
    <col min="2818" max="2818" width="5.77734375" style="236" customWidth="1"/>
    <col min="2819" max="2819" width="7.109375" style="236" customWidth="1"/>
    <col min="2820" max="2820" width="6.109375" style="236" customWidth="1"/>
    <col min="2821" max="2821" width="11.6640625" style="236" customWidth="1"/>
    <col min="2822" max="2822" width="16" style="236" customWidth="1"/>
    <col min="2823" max="2823" width="65.6640625" style="236" customWidth="1"/>
    <col min="2824" max="2824" width="1.6640625" style="236" customWidth="1"/>
    <col min="2825" max="2825" width="5.77734375" style="236" customWidth="1"/>
    <col min="2826" max="2826" width="9.6640625" style="236" customWidth="1"/>
    <col min="2827" max="2827" width="15.44140625" style="236" customWidth="1"/>
    <col min="2828" max="2828" width="8.88671875" style="236"/>
    <col min="2829" max="2829" width="15.109375" style="236" bestFit="1" customWidth="1"/>
    <col min="2830" max="3071" width="8.88671875" style="236"/>
    <col min="3072" max="3072" width="16.33203125" style="236" customWidth="1"/>
    <col min="3073" max="3073" width="41.44140625" style="236" customWidth="1"/>
    <col min="3074" max="3074" width="5.77734375" style="236" customWidth="1"/>
    <col min="3075" max="3075" width="7.109375" style="236" customWidth="1"/>
    <col min="3076" max="3076" width="6.109375" style="236" customWidth="1"/>
    <col min="3077" max="3077" width="11.6640625" style="236" customWidth="1"/>
    <col min="3078" max="3078" width="16" style="236" customWidth="1"/>
    <col min="3079" max="3079" width="65.6640625" style="236" customWidth="1"/>
    <col min="3080" max="3080" width="1.6640625" style="236" customWidth="1"/>
    <col min="3081" max="3081" width="5.77734375" style="236" customWidth="1"/>
    <col min="3082" max="3082" width="9.6640625" style="236" customWidth="1"/>
    <col min="3083" max="3083" width="15.44140625" style="236" customWidth="1"/>
    <col min="3084" max="3084" width="8.88671875" style="236"/>
    <col min="3085" max="3085" width="15.109375" style="236" bestFit="1" customWidth="1"/>
    <col min="3086" max="3327" width="8.88671875" style="236"/>
    <col min="3328" max="3328" width="16.33203125" style="236" customWidth="1"/>
    <col min="3329" max="3329" width="41.44140625" style="236" customWidth="1"/>
    <col min="3330" max="3330" width="5.77734375" style="236" customWidth="1"/>
    <col min="3331" max="3331" width="7.109375" style="236" customWidth="1"/>
    <col min="3332" max="3332" width="6.109375" style="236" customWidth="1"/>
    <col min="3333" max="3333" width="11.6640625" style="236" customWidth="1"/>
    <col min="3334" max="3334" width="16" style="236" customWidth="1"/>
    <col min="3335" max="3335" width="65.6640625" style="236" customWidth="1"/>
    <col min="3336" max="3336" width="1.6640625" style="236" customWidth="1"/>
    <col min="3337" max="3337" width="5.77734375" style="236" customWidth="1"/>
    <col min="3338" max="3338" width="9.6640625" style="236" customWidth="1"/>
    <col min="3339" max="3339" width="15.44140625" style="236" customWidth="1"/>
    <col min="3340" max="3340" width="8.88671875" style="236"/>
    <col min="3341" max="3341" width="15.109375" style="236" bestFit="1" customWidth="1"/>
    <col min="3342" max="3583" width="8.88671875" style="236"/>
    <col min="3584" max="3584" width="16.33203125" style="236" customWidth="1"/>
    <col min="3585" max="3585" width="41.44140625" style="236" customWidth="1"/>
    <col min="3586" max="3586" width="5.77734375" style="236" customWidth="1"/>
    <col min="3587" max="3587" width="7.109375" style="236" customWidth="1"/>
    <col min="3588" max="3588" width="6.109375" style="236" customWidth="1"/>
    <col min="3589" max="3589" width="11.6640625" style="236" customWidth="1"/>
    <col min="3590" max="3590" width="16" style="236" customWidth="1"/>
    <col min="3591" max="3591" width="65.6640625" style="236" customWidth="1"/>
    <col min="3592" max="3592" width="1.6640625" style="236" customWidth="1"/>
    <col min="3593" max="3593" width="5.77734375" style="236" customWidth="1"/>
    <col min="3594" max="3594" width="9.6640625" style="236" customWidth="1"/>
    <col min="3595" max="3595" width="15.44140625" style="236" customWidth="1"/>
    <col min="3596" max="3596" width="8.88671875" style="236"/>
    <col min="3597" max="3597" width="15.109375" style="236" bestFit="1" customWidth="1"/>
    <col min="3598" max="3839" width="8.88671875" style="236"/>
    <col min="3840" max="3840" width="16.33203125" style="236" customWidth="1"/>
    <col min="3841" max="3841" width="41.44140625" style="236" customWidth="1"/>
    <col min="3842" max="3842" width="5.77734375" style="236" customWidth="1"/>
    <col min="3843" max="3843" width="7.109375" style="236" customWidth="1"/>
    <col min="3844" max="3844" width="6.109375" style="236" customWidth="1"/>
    <col min="3845" max="3845" width="11.6640625" style="236" customWidth="1"/>
    <col min="3846" max="3846" width="16" style="236" customWidth="1"/>
    <col min="3847" max="3847" width="65.6640625" style="236" customWidth="1"/>
    <col min="3848" max="3848" width="1.6640625" style="236" customWidth="1"/>
    <col min="3849" max="3849" width="5.77734375" style="236" customWidth="1"/>
    <col min="3850" max="3850" width="9.6640625" style="236" customWidth="1"/>
    <col min="3851" max="3851" width="15.44140625" style="236" customWidth="1"/>
    <col min="3852" max="3852" width="8.88671875" style="236"/>
    <col min="3853" max="3853" width="15.109375" style="236" bestFit="1" customWidth="1"/>
    <col min="3854" max="4095" width="8.88671875" style="236"/>
    <col min="4096" max="4096" width="16.33203125" style="236" customWidth="1"/>
    <col min="4097" max="4097" width="41.44140625" style="236" customWidth="1"/>
    <col min="4098" max="4098" width="5.77734375" style="236" customWidth="1"/>
    <col min="4099" max="4099" width="7.109375" style="236" customWidth="1"/>
    <col min="4100" max="4100" width="6.109375" style="236" customWidth="1"/>
    <col min="4101" max="4101" width="11.6640625" style="236" customWidth="1"/>
    <col min="4102" max="4102" width="16" style="236" customWidth="1"/>
    <col min="4103" max="4103" width="65.6640625" style="236" customWidth="1"/>
    <col min="4104" max="4104" width="1.6640625" style="236" customWidth="1"/>
    <col min="4105" max="4105" width="5.77734375" style="236" customWidth="1"/>
    <col min="4106" max="4106" width="9.6640625" style="236" customWidth="1"/>
    <col min="4107" max="4107" width="15.44140625" style="236" customWidth="1"/>
    <col min="4108" max="4108" width="8.88671875" style="236"/>
    <col min="4109" max="4109" width="15.109375" style="236" bestFit="1" customWidth="1"/>
    <col min="4110" max="4351" width="8.88671875" style="236"/>
    <col min="4352" max="4352" width="16.33203125" style="236" customWidth="1"/>
    <col min="4353" max="4353" width="41.44140625" style="236" customWidth="1"/>
    <col min="4354" max="4354" width="5.77734375" style="236" customWidth="1"/>
    <col min="4355" max="4355" width="7.109375" style="236" customWidth="1"/>
    <col min="4356" max="4356" width="6.109375" style="236" customWidth="1"/>
    <col min="4357" max="4357" width="11.6640625" style="236" customWidth="1"/>
    <col min="4358" max="4358" width="16" style="236" customWidth="1"/>
    <col min="4359" max="4359" width="65.6640625" style="236" customWidth="1"/>
    <col min="4360" max="4360" width="1.6640625" style="236" customWidth="1"/>
    <col min="4361" max="4361" width="5.77734375" style="236" customWidth="1"/>
    <col min="4362" max="4362" width="9.6640625" style="236" customWidth="1"/>
    <col min="4363" max="4363" width="15.44140625" style="236" customWidth="1"/>
    <col min="4364" max="4364" width="8.88671875" style="236"/>
    <col min="4365" max="4365" width="15.109375" style="236" bestFit="1" customWidth="1"/>
    <col min="4366" max="4607" width="8.88671875" style="236"/>
    <col min="4608" max="4608" width="16.33203125" style="236" customWidth="1"/>
    <col min="4609" max="4609" width="41.44140625" style="236" customWidth="1"/>
    <col min="4610" max="4610" width="5.77734375" style="236" customWidth="1"/>
    <col min="4611" max="4611" width="7.109375" style="236" customWidth="1"/>
    <col min="4612" max="4612" width="6.109375" style="236" customWidth="1"/>
    <col min="4613" max="4613" width="11.6640625" style="236" customWidth="1"/>
    <col min="4614" max="4614" width="16" style="236" customWidth="1"/>
    <col min="4615" max="4615" width="65.6640625" style="236" customWidth="1"/>
    <col min="4616" max="4616" width="1.6640625" style="236" customWidth="1"/>
    <col min="4617" max="4617" width="5.77734375" style="236" customWidth="1"/>
    <col min="4618" max="4618" width="9.6640625" style="236" customWidth="1"/>
    <col min="4619" max="4619" width="15.44140625" style="236" customWidth="1"/>
    <col min="4620" max="4620" width="8.88671875" style="236"/>
    <col min="4621" max="4621" width="15.109375" style="236" bestFit="1" customWidth="1"/>
    <col min="4622" max="4863" width="8.88671875" style="236"/>
    <col min="4864" max="4864" width="16.33203125" style="236" customWidth="1"/>
    <col min="4865" max="4865" width="41.44140625" style="236" customWidth="1"/>
    <col min="4866" max="4866" width="5.77734375" style="236" customWidth="1"/>
    <col min="4867" max="4867" width="7.109375" style="236" customWidth="1"/>
    <col min="4868" max="4868" width="6.109375" style="236" customWidth="1"/>
    <col min="4869" max="4869" width="11.6640625" style="236" customWidth="1"/>
    <col min="4870" max="4870" width="16" style="236" customWidth="1"/>
    <col min="4871" max="4871" width="65.6640625" style="236" customWidth="1"/>
    <col min="4872" max="4872" width="1.6640625" style="236" customWidth="1"/>
    <col min="4873" max="4873" width="5.77734375" style="236" customWidth="1"/>
    <col min="4874" max="4874" width="9.6640625" style="236" customWidth="1"/>
    <col min="4875" max="4875" width="15.44140625" style="236" customWidth="1"/>
    <col min="4876" max="4876" width="8.88671875" style="236"/>
    <col min="4877" max="4877" width="15.109375" style="236" bestFit="1" customWidth="1"/>
    <col min="4878" max="5119" width="8.88671875" style="236"/>
    <col min="5120" max="5120" width="16.33203125" style="236" customWidth="1"/>
    <col min="5121" max="5121" width="41.44140625" style="236" customWidth="1"/>
    <col min="5122" max="5122" width="5.77734375" style="236" customWidth="1"/>
    <col min="5123" max="5123" width="7.109375" style="236" customWidth="1"/>
    <col min="5124" max="5124" width="6.109375" style="236" customWidth="1"/>
    <col min="5125" max="5125" width="11.6640625" style="236" customWidth="1"/>
    <col min="5126" max="5126" width="16" style="236" customWidth="1"/>
    <col min="5127" max="5127" width="65.6640625" style="236" customWidth="1"/>
    <col min="5128" max="5128" width="1.6640625" style="236" customWidth="1"/>
    <col min="5129" max="5129" width="5.77734375" style="236" customWidth="1"/>
    <col min="5130" max="5130" width="9.6640625" style="236" customWidth="1"/>
    <col min="5131" max="5131" width="15.44140625" style="236" customWidth="1"/>
    <col min="5132" max="5132" width="8.88671875" style="236"/>
    <col min="5133" max="5133" width="15.109375" style="236" bestFit="1" customWidth="1"/>
    <col min="5134" max="5375" width="8.88671875" style="236"/>
    <col min="5376" max="5376" width="16.33203125" style="236" customWidth="1"/>
    <col min="5377" max="5377" width="41.44140625" style="236" customWidth="1"/>
    <col min="5378" max="5378" width="5.77734375" style="236" customWidth="1"/>
    <col min="5379" max="5379" width="7.109375" style="236" customWidth="1"/>
    <col min="5380" max="5380" width="6.109375" style="236" customWidth="1"/>
    <col min="5381" max="5381" width="11.6640625" style="236" customWidth="1"/>
    <col min="5382" max="5382" width="16" style="236" customWidth="1"/>
    <col min="5383" max="5383" width="65.6640625" style="236" customWidth="1"/>
    <col min="5384" max="5384" width="1.6640625" style="236" customWidth="1"/>
    <col min="5385" max="5385" width="5.77734375" style="236" customWidth="1"/>
    <col min="5386" max="5386" width="9.6640625" style="236" customWidth="1"/>
    <col min="5387" max="5387" width="15.44140625" style="236" customWidth="1"/>
    <col min="5388" max="5388" width="8.88671875" style="236"/>
    <col min="5389" max="5389" width="15.109375" style="236" bestFit="1" customWidth="1"/>
    <col min="5390" max="5631" width="8.88671875" style="236"/>
    <col min="5632" max="5632" width="16.33203125" style="236" customWidth="1"/>
    <col min="5633" max="5633" width="41.44140625" style="236" customWidth="1"/>
    <col min="5634" max="5634" width="5.77734375" style="236" customWidth="1"/>
    <col min="5635" max="5635" width="7.109375" style="236" customWidth="1"/>
    <col min="5636" max="5636" width="6.109375" style="236" customWidth="1"/>
    <col min="5637" max="5637" width="11.6640625" style="236" customWidth="1"/>
    <col min="5638" max="5638" width="16" style="236" customWidth="1"/>
    <col min="5639" max="5639" width="65.6640625" style="236" customWidth="1"/>
    <col min="5640" max="5640" width="1.6640625" style="236" customWidth="1"/>
    <col min="5641" max="5641" width="5.77734375" style="236" customWidth="1"/>
    <col min="5642" max="5642" width="9.6640625" style="236" customWidth="1"/>
    <col min="5643" max="5643" width="15.44140625" style="236" customWidth="1"/>
    <col min="5644" max="5644" width="8.88671875" style="236"/>
    <col min="5645" max="5645" width="15.109375" style="236" bestFit="1" customWidth="1"/>
    <col min="5646" max="5887" width="8.88671875" style="236"/>
    <col min="5888" max="5888" width="16.33203125" style="236" customWidth="1"/>
    <col min="5889" max="5889" width="41.44140625" style="236" customWidth="1"/>
    <col min="5890" max="5890" width="5.77734375" style="236" customWidth="1"/>
    <col min="5891" max="5891" width="7.109375" style="236" customWidth="1"/>
    <col min="5892" max="5892" width="6.109375" style="236" customWidth="1"/>
    <col min="5893" max="5893" width="11.6640625" style="236" customWidth="1"/>
    <col min="5894" max="5894" width="16" style="236" customWidth="1"/>
    <col min="5895" max="5895" width="65.6640625" style="236" customWidth="1"/>
    <col min="5896" max="5896" width="1.6640625" style="236" customWidth="1"/>
    <col min="5897" max="5897" width="5.77734375" style="236" customWidth="1"/>
    <col min="5898" max="5898" width="9.6640625" style="236" customWidth="1"/>
    <col min="5899" max="5899" width="15.44140625" style="236" customWidth="1"/>
    <col min="5900" max="5900" width="8.88671875" style="236"/>
    <col min="5901" max="5901" width="15.109375" style="236" bestFit="1" customWidth="1"/>
    <col min="5902" max="6143" width="8.88671875" style="236"/>
    <col min="6144" max="6144" width="16.33203125" style="236" customWidth="1"/>
    <col min="6145" max="6145" width="41.44140625" style="236" customWidth="1"/>
    <col min="6146" max="6146" width="5.77734375" style="236" customWidth="1"/>
    <col min="6147" max="6147" width="7.109375" style="236" customWidth="1"/>
    <col min="6148" max="6148" width="6.109375" style="236" customWidth="1"/>
    <col min="6149" max="6149" width="11.6640625" style="236" customWidth="1"/>
    <col min="6150" max="6150" width="16" style="236" customWidth="1"/>
    <col min="6151" max="6151" width="65.6640625" style="236" customWidth="1"/>
    <col min="6152" max="6152" width="1.6640625" style="236" customWidth="1"/>
    <col min="6153" max="6153" width="5.77734375" style="236" customWidth="1"/>
    <col min="6154" max="6154" width="9.6640625" style="236" customWidth="1"/>
    <col min="6155" max="6155" width="15.44140625" style="236" customWidth="1"/>
    <col min="6156" max="6156" width="8.88671875" style="236"/>
    <col min="6157" max="6157" width="15.109375" style="236" bestFit="1" customWidth="1"/>
    <col min="6158" max="6399" width="8.88671875" style="236"/>
    <col min="6400" max="6400" width="16.33203125" style="236" customWidth="1"/>
    <col min="6401" max="6401" width="41.44140625" style="236" customWidth="1"/>
    <col min="6402" max="6402" width="5.77734375" style="236" customWidth="1"/>
    <col min="6403" max="6403" width="7.109375" style="236" customWidth="1"/>
    <col min="6404" max="6404" width="6.109375" style="236" customWidth="1"/>
    <col min="6405" max="6405" width="11.6640625" style="236" customWidth="1"/>
    <col min="6406" max="6406" width="16" style="236" customWidth="1"/>
    <col min="6407" max="6407" width="65.6640625" style="236" customWidth="1"/>
    <col min="6408" max="6408" width="1.6640625" style="236" customWidth="1"/>
    <col min="6409" max="6409" width="5.77734375" style="236" customWidth="1"/>
    <col min="6410" max="6410" width="9.6640625" style="236" customWidth="1"/>
    <col min="6411" max="6411" width="15.44140625" style="236" customWidth="1"/>
    <col min="6412" max="6412" width="8.88671875" style="236"/>
    <col min="6413" max="6413" width="15.109375" style="236" bestFit="1" customWidth="1"/>
    <col min="6414" max="6655" width="8.88671875" style="236"/>
    <col min="6656" max="6656" width="16.33203125" style="236" customWidth="1"/>
    <col min="6657" max="6657" width="41.44140625" style="236" customWidth="1"/>
    <col min="6658" max="6658" width="5.77734375" style="236" customWidth="1"/>
    <col min="6659" max="6659" width="7.109375" style="236" customWidth="1"/>
    <col min="6660" max="6660" width="6.109375" style="236" customWidth="1"/>
    <col min="6661" max="6661" width="11.6640625" style="236" customWidth="1"/>
    <col min="6662" max="6662" width="16" style="236" customWidth="1"/>
    <col min="6663" max="6663" width="65.6640625" style="236" customWidth="1"/>
    <col min="6664" max="6664" width="1.6640625" style="236" customWidth="1"/>
    <col min="6665" max="6665" width="5.77734375" style="236" customWidth="1"/>
    <col min="6666" max="6666" width="9.6640625" style="236" customWidth="1"/>
    <col min="6667" max="6667" width="15.44140625" style="236" customWidth="1"/>
    <col min="6668" max="6668" width="8.88671875" style="236"/>
    <col min="6669" max="6669" width="15.109375" style="236" bestFit="1" customWidth="1"/>
    <col min="6670" max="6911" width="8.88671875" style="236"/>
    <col min="6912" max="6912" width="16.33203125" style="236" customWidth="1"/>
    <col min="6913" max="6913" width="41.44140625" style="236" customWidth="1"/>
    <col min="6914" max="6914" width="5.77734375" style="236" customWidth="1"/>
    <col min="6915" max="6915" width="7.109375" style="236" customWidth="1"/>
    <col min="6916" max="6916" width="6.109375" style="236" customWidth="1"/>
    <col min="6917" max="6917" width="11.6640625" style="236" customWidth="1"/>
    <col min="6918" max="6918" width="16" style="236" customWidth="1"/>
    <col min="6919" max="6919" width="65.6640625" style="236" customWidth="1"/>
    <col min="6920" max="6920" width="1.6640625" style="236" customWidth="1"/>
    <col min="6921" max="6921" width="5.77734375" style="236" customWidth="1"/>
    <col min="6922" max="6922" width="9.6640625" style="236" customWidth="1"/>
    <col min="6923" max="6923" width="15.44140625" style="236" customWidth="1"/>
    <col min="6924" max="6924" width="8.88671875" style="236"/>
    <col min="6925" max="6925" width="15.109375" style="236" bestFit="1" customWidth="1"/>
    <col min="6926" max="7167" width="8.88671875" style="236"/>
    <col min="7168" max="7168" width="16.33203125" style="236" customWidth="1"/>
    <col min="7169" max="7169" width="41.44140625" style="236" customWidth="1"/>
    <col min="7170" max="7170" width="5.77734375" style="236" customWidth="1"/>
    <col min="7171" max="7171" width="7.109375" style="236" customWidth="1"/>
    <col min="7172" max="7172" width="6.109375" style="236" customWidth="1"/>
    <col min="7173" max="7173" width="11.6640625" style="236" customWidth="1"/>
    <col min="7174" max="7174" width="16" style="236" customWidth="1"/>
    <col min="7175" max="7175" width="65.6640625" style="236" customWidth="1"/>
    <col min="7176" max="7176" width="1.6640625" style="236" customWidth="1"/>
    <col min="7177" max="7177" width="5.77734375" style="236" customWidth="1"/>
    <col min="7178" max="7178" width="9.6640625" style="236" customWidth="1"/>
    <col min="7179" max="7179" width="15.44140625" style="236" customWidth="1"/>
    <col min="7180" max="7180" width="8.88671875" style="236"/>
    <col min="7181" max="7181" width="15.109375" style="236" bestFit="1" customWidth="1"/>
    <col min="7182" max="7423" width="8.88671875" style="236"/>
    <col min="7424" max="7424" width="16.33203125" style="236" customWidth="1"/>
    <col min="7425" max="7425" width="41.44140625" style="236" customWidth="1"/>
    <col min="7426" max="7426" width="5.77734375" style="236" customWidth="1"/>
    <col min="7427" max="7427" width="7.109375" style="236" customWidth="1"/>
    <col min="7428" max="7428" width="6.109375" style="236" customWidth="1"/>
    <col min="7429" max="7429" width="11.6640625" style="236" customWidth="1"/>
    <col min="7430" max="7430" width="16" style="236" customWidth="1"/>
    <col min="7431" max="7431" width="65.6640625" style="236" customWidth="1"/>
    <col min="7432" max="7432" width="1.6640625" style="236" customWidth="1"/>
    <col min="7433" max="7433" width="5.77734375" style="236" customWidth="1"/>
    <col min="7434" max="7434" width="9.6640625" style="236" customWidth="1"/>
    <col min="7435" max="7435" width="15.44140625" style="236" customWidth="1"/>
    <col min="7436" max="7436" width="8.88671875" style="236"/>
    <col min="7437" max="7437" width="15.109375" style="236" bestFit="1" customWidth="1"/>
    <col min="7438" max="7679" width="8.88671875" style="236"/>
    <col min="7680" max="7680" width="16.33203125" style="236" customWidth="1"/>
    <col min="7681" max="7681" width="41.44140625" style="236" customWidth="1"/>
    <col min="7682" max="7682" width="5.77734375" style="236" customWidth="1"/>
    <col min="7683" max="7683" width="7.109375" style="236" customWidth="1"/>
    <col min="7684" max="7684" width="6.109375" style="236" customWidth="1"/>
    <col min="7685" max="7685" width="11.6640625" style="236" customWidth="1"/>
    <col min="7686" max="7686" width="16" style="236" customWidth="1"/>
    <col min="7687" max="7687" width="65.6640625" style="236" customWidth="1"/>
    <col min="7688" max="7688" width="1.6640625" style="236" customWidth="1"/>
    <col min="7689" max="7689" width="5.77734375" style="236" customWidth="1"/>
    <col min="7690" max="7690" width="9.6640625" style="236" customWidth="1"/>
    <col min="7691" max="7691" width="15.44140625" style="236" customWidth="1"/>
    <col min="7692" max="7692" width="8.88671875" style="236"/>
    <col min="7693" max="7693" width="15.109375" style="236" bestFit="1" customWidth="1"/>
    <col min="7694" max="7935" width="8.88671875" style="236"/>
    <col min="7936" max="7936" width="16.33203125" style="236" customWidth="1"/>
    <col min="7937" max="7937" width="41.44140625" style="236" customWidth="1"/>
    <col min="7938" max="7938" width="5.77734375" style="236" customWidth="1"/>
    <col min="7939" max="7939" width="7.109375" style="236" customWidth="1"/>
    <col min="7940" max="7940" width="6.109375" style="236" customWidth="1"/>
    <col min="7941" max="7941" width="11.6640625" style="236" customWidth="1"/>
    <col min="7942" max="7942" width="16" style="236" customWidth="1"/>
    <col min="7943" max="7943" width="65.6640625" style="236" customWidth="1"/>
    <col min="7944" max="7944" width="1.6640625" style="236" customWidth="1"/>
    <col min="7945" max="7945" width="5.77734375" style="236" customWidth="1"/>
    <col min="7946" max="7946" width="9.6640625" style="236" customWidth="1"/>
    <col min="7947" max="7947" width="15.44140625" style="236" customWidth="1"/>
    <col min="7948" max="7948" width="8.88671875" style="236"/>
    <col min="7949" max="7949" width="15.109375" style="236" bestFit="1" customWidth="1"/>
    <col min="7950" max="8191" width="8.88671875" style="236"/>
    <col min="8192" max="8192" width="16.33203125" style="236" customWidth="1"/>
    <col min="8193" max="8193" width="41.44140625" style="236" customWidth="1"/>
    <col min="8194" max="8194" width="5.77734375" style="236" customWidth="1"/>
    <col min="8195" max="8195" width="7.109375" style="236" customWidth="1"/>
    <col min="8196" max="8196" width="6.109375" style="236" customWidth="1"/>
    <col min="8197" max="8197" width="11.6640625" style="236" customWidth="1"/>
    <col min="8198" max="8198" width="16" style="236" customWidth="1"/>
    <col min="8199" max="8199" width="65.6640625" style="236" customWidth="1"/>
    <col min="8200" max="8200" width="1.6640625" style="236" customWidth="1"/>
    <col min="8201" max="8201" width="5.77734375" style="236" customWidth="1"/>
    <col min="8202" max="8202" width="9.6640625" style="236" customWidth="1"/>
    <col min="8203" max="8203" width="15.44140625" style="236" customWidth="1"/>
    <col min="8204" max="8204" width="8.88671875" style="236"/>
    <col min="8205" max="8205" width="15.109375" style="236" bestFit="1" customWidth="1"/>
    <col min="8206" max="8447" width="8.88671875" style="236"/>
    <col min="8448" max="8448" width="16.33203125" style="236" customWidth="1"/>
    <col min="8449" max="8449" width="41.44140625" style="236" customWidth="1"/>
    <col min="8450" max="8450" width="5.77734375" style="236" customWidth="1"/>
    <col min="8451" max="8451" width="7.109375" style="236" customWidth="1"/>
    <col min="8452" max="8452" width="6.109375" style="236" customWidth="1"/>
    <col min="8453" max="8453" width="11.6640625" style="236" customWidth="1"/>
    <col min="8454" max="8454" width="16" style="236" customWidth="1"/>
    <col min="8455" max="8455" width="65.6640625" style="236" customWidth="1"/>
    <col min="8456" max="8456" width="1.6640625" style="236" customWidth="1"/>
    <col min="8457" max="8457" width="5.77734375" style="236" customWidth="1"/>
    <col min="8458" max="8458" width="9.6640625" style="236" customWidth="1"/>
    <col min="8459" max="8459" width="15.44140625" style="236" customWidth="1"/>
    <col min="8460" max="8460" width="8.88671875" style="236"/>
    <col min="8461" max="8461" width="15.109375" style="236" bestFit="1" customWidth="1"/>
    <col min="8462" max="8703" width="8.88671875" style="236"/>
    <col min="8704" max="8704" width="16.33203125" style="236" customWidth="1"/>
    <col min="8705" max="8705" width="41.44140625" style="236" customWidth="1"/>
    <col min="8706" max="8706" width="5.77734375" style="236" customWidth="1"/>
    <col min="8707" max="8707" width="7.109375" style="236" customWidth="1"/>
    <col min="8708" max="8708" width="6.109375" style="236" customWidth="1"/>
    <col min="8709" max="8709" width="11.6640625" style="236" customWidth="1"/>
    <col min="8710" max="8710" width="16" style="236" customWidth="1"/>
    <col min="8711" max="8711" width="65.6640625" style="236" customWidth="1"/>
    <col min="8712" max="8712" width="1.6640625" style="236" customWidth="1"/>
    <col min="8713" max="8713" width="5.77734375" style="236" customWidth="1"/>
    <col min="8714" max="8714" width="9.6640625" style="236" customWidth="1"/>
    <col min="8715" max="8715" width="15.44140625" style="236" customWidth="1"/>
    <col min="8716" max="8716" width="8.88671875" style="236"/>
    <col min="8717" max="8717" width="15.109375" style="236" bestFit="1" customWidth="1"/>
    <col min="8718" max="8959" width="8.88671875" style="236"/>
    <col min="8960" max="8960" width="16.33203125" style="236" customWidth="1"/>
    <col min="8961" max="8961" width="41.44140625" style="236" customWidth="1"/>
    <col min="8962" max="8962" width="5.77734375" style="236" customWidth="1"/>
    <col min="8963" max="8963" width="7.109375" style="236" customWidth="1"/>
    <col min="8964" max="8964" width="6.109375" style="236" customWidth="1"/>
    <col min="8965" max="8965" width="11.6640625" style="236" customWidth="1"/>
    <col min="8966" max="8966" width="16" style="236" customWidth="1"/>
    <col min="8967" max="8967" width="65.6640625" style="236" customWidth="1"/>
    <col min="8968" max="8968" width="1.6640625" style="236" customWidth="1"/>
    <col min="8969" max="8969" width="5.77734375" style="236" customWidth="1"/>
    <col min="8970" max="8970" width="9.6640625" style="236" customWidth="1"/>
    <col min="8971" max="8971" width="15.44140625" style="236" customWidth="1"/>
    <col min="8972" max="8972" width="8.88671875" style="236"/>
    <col min="8973" max="8973" width="15.109375" style="236" bestFit="1" customWidth="1"/>
    <col min="8974" max="9215" width="8.88671875" style="236"/>
    <col min="9216" max="9216" width="16.33203125" style="236" customWidth="1"/>
    <col min="9217" max="9217" width="41.44140625" style="236" customWidth="1"/>
    <col min="9218" max="9218" width="5.77734375" style="236" customWidth="1"/>
    <col min="9219" max="9219" width="7.109375" style="236" customWidth="1"/>
    <col min="9220" max="9220" width="6.109375" style="236" customWidth="1"/>
    <col min="9221" max="9221" width="11.6640625" style="236" customWidth="1"/>
    <col min="9222" max="9222" width="16" style="236" customWidth="1"/>
    <col min="9223" max="9223" width="65.6640625" style="236" customWidth="1"/>
    <col min="9224" max="9224" width="1.6640625" style="236" customWidth="1"/>
    <col min="9225" max="9225" width="5.77734375" style="236" customWidth="1"/>
    <col min="9226" max="9226" width="9.6640625" style="236" customWidth="1"/>
    <col min="9227" max="9227" width="15.44140625" style="236" customWidth="1"/>
    <col min="9228" max="9228" width="8.88671875" style="236"/>
    <col min="9229" max="9229" width="15.109375" style="236" bestFit="1" customWidth="1"/>
    <col min="9230" max="9471" width="8.88671875" style="236"/>
    <col min="9472" max="9472" width="16.33203125" style="236" customWidth="1"/>
    <col min="9473" max="9473" width="41.44140625" style="236" customWidth="1"/>
    <col min="9474" max="9474" width="5.77734375" style="236" customWidth="1"/>
    <col min="9475" max="9475" width="7.109375" style="236" customWidth="1"/>
    <col min="9476" max="9476" width="6.109375" style="236" customWidth="1"/>
    <col min="9477" max="9477" width="11.6640625" style="236" customWidth="1"/>
    <col min="9478" max="9478" width="16" style="236" customWidth="1"/>
    <col min="9479" max="9479" width="65.6640625" style="236" customWidth="1"/>
    <col min="9480" max="9480" width="1.6640625" style="236" customWidth="1"/>
    <col min="9481" max="9481" width="5.77734375" style="236" customWidth="1"/>
    <col min="9482" max="9482" width="9.6640625" style="236" customWidth="1"/>
    <col min="9483" max="9483" width="15.44140625" style="236" customWidth="1"/>
    <col min="9484" max="9484" width="8.88671875" style="236"/>
    <col min="9485" max="9485" width="15.109375" style="236" bestFit="1" customWidth="1"/>
    <col min="9486" max="9727" width="8.88671875" style="236"/>
    <col min="9728" max="9728" width="16.33203125" style="236" customWidth="1"/>
    <col min="9729" max="9729" width="41.44140625" style="236" customWidth="1"/>
    <col min="9730" max="9730" width="5.77734375" style="236" customWidth="1"/>
    <col min="9731" max="9731" width="7.109375" style="236" customWidth="1"/>
    <col min="9732" max="9732" width="6.109375" style="236" customWidth="1"/>
    <col min="9733" max="9733" width="11.6640625" style="236" customWidth="1"/>
    <col min="9734" max="9734" width="16" style="236" customWidth="1"/>
    <col min="9735" max="9735" width="65.6640625" style="236" customWidth="1"/>
    <col min="9736" max="9736" width="1.6640625" style="236" customWidth="1"/>
    <col min="9737" max="9737" width="5.77734375" style="236" customWidth="1"/>
    <col min="9738" max="9738" width="9.6640625" style="236" customWidth="1"/>
    <col min="9739" max="9739" width="15.44140625" style="236" customWidth="1"/>
    <col min="9740" max="9740" width="8.88671875" style="236"/>
    <col min="9741" max="9741" width="15.109375" style="236" bestFit="1" customWidth="1"/>
    <col min="9742" max="9983" width="8.88671875" style="236"/>
    <col min="9984" max="9984" width="16.33203125" style="236" customWidth="1"/>
    <col min="9985" max="9985" width="41.44140625" style="236" customWidth="1"/>
    <col min="9986" max="9986" width="5.77734375" style="236" customWidth="1"/>
    <col min="9987" max="9987" width="7.109375" style="236" customWidth="1"/>
    <col min="9988" max="9988" width="6.109375" style="236" customWidth="1"/>
    <col min="9989" max="9989" width="11.6640625" style="236" customWidth="1"/>
    <col min="9990" max="9990" width="16" style="236" customWidth="1"/>
    <col min="9991" max="9991" width="65.6640625" style="236" customWidth="1"/>
    <col min="9992" max="9992" width="1.6640625" style="236" customWidth="1"/>
    <col min="9993" max="9993" width="5.77734375" style="236" customWidth="1"/>
    <col min="9994" max="9994" width="9.6640625" style="236" customWidth="1"/>
    <col min="9995" max="9995" width="15.44140625" style="236" customWidth="1"/>
    <col min="9996" max="9996" width="8.88671875" style="236"/>
    <col min="9997" max="9997" width="15.109375" style="236" bestFit="1" customWidth="1"/>
    <col min="9998" max="10239" width="8.88671875" style="236"/>
    <col min="10240" max="10240" width="16.33203125" style="236" customWidth="1"/>
    <col min="10241" max="10241" width="41.44140625" style="236" customWidth="1"/>
    <col min="10242" max="10242" width="5.77734375" style="236" customWidth="1"/>
    <col min="10243" max="10243" width="7.109375" style="236" customWidth="1"/>
    <col min="10244" max="10244" width="6.109375" style="236" customWidth="1"/>
    <col min="10245" max="10245" width="11.6640625" style="236" customWidth="1"/>
    <col min="10246" max="10246" width="16" style="236" customWidth="1"/>
    <col min="10247" max="10247" width="65.6640625" style="236" customWidth="1"/>
    <col min="10248" max="10248" width="1.6640625" style="236" customWidth="1"/>
    <col min="10249" max="10249" width="5.77734375" style="236" customWidth="1"/>
    <col min="10250" max="10250" width="9.6640625" style="236" customWidth="1"/>
    <col min="10251" max="10251" width="15.44140625" style="236" customWidth="1"/>
    <col min="10252" max="10252" width="8.88671875" style="236"/>
    <col min="10253" max="10253" width="15.109375" style="236" bestFit="1" customWidth="1"/>
    <col min="10254" max="10495" width="8.88671875" style="236"/>
    <col min="10496" max="10496" width="16.33203125" style="236" customWidth="1"/>
    <col min="10497" max="10497" width="41.44140625" style="236" customWidth="1"/>
    <col min="10498" max="10498" width="5.77734375" style="236" customWidth="1"/>
    <col min="10499" max="10499" width="7.109375" style="236" customWidth="1"/>
    <col min="10500" max="10500" width="6.109375" style="236" customWidth="1"/>
    <col min="10501" max="10501" width="11.6640625" style="236" customWidth="1"/>
    <col min="10502" max="10502" width="16" style="236" customWidth="1"/>
    <col min="10503" max="10503" width="65.6640625" style="236" customWidth="1"/>
    <col min="10504" max="10504" width="1.6640625" style="236" customWidth="1"/>
    <col min="10505" max="10505" width="5.77734375" style="236" customWidth="1"/>
    <col min="10506" max="10506" width="9.6640625" style="236" customWidth="1"/>
    <col min="10507" max="10507" width="15.44140625" style="236" customWidth="1"/>
    <col min="10508" max="10508" width="8.88671875" style="236"/>
    <col min="10509" max="10509" width="15.109375" style="236" bestFit="1" customWidth="1"/>
    <col min="10510" max="10751" width="8.88671875" style="236"/>
    <col min="10752" max="10752" width="16.33203125" style="236" customWidth="1"/>
    <col min="10753" max="10753" width="41.44140625" style="236" customWidth="1"/>
    <col min="10754" max="10754" width="5.77734375" style="236" customWidth="1"/>
    <col min="10755" max="10755" width="7.109375" style="236" customWidth="1"/>
    <col min="10756" max="10756" width="6.109375" style="236" customWidth="1"/>
    <col min="10757" max="10757" width="11.6640625" style="236" customWidth="1"/>
    <col min="10758" max="10758" width="16" style="236" customWidth="1"/>
    <col min="10759" max="10759" width="65.6640625" style="236" customWidth="1"/>
    <col min="10760" max="10760" width="1.6640625" style="236" customWidth="1"/>
    <col min="10761" max="10761" width="5.77734375" style="236" customWidth="1"/>
    <col min="10762" max="10762" width="9.6640625" style="236" customWidth="1"/>
    <col min="10763" max="10763" width="15.44140625" style="236" customWidth="1"/>
    <col min="10764" max="10764" width="8.88671875" style="236"/>
    <col min="10765" max="10765" width="15.109375" style="236" bestFit="1" customWidth="1"/>
    <col min="10766" max="11007" width="8.88671875" style="236"/>
    <col min="11008" max="11008" width="16.33203125" style="236" customWidth="1"/>
    <col min="11009" max="11009" width="41.44140625" style="236" customWidth="1"/>
    <col min="11010" max="11010" width="5.77734375" style="236" customWidth="1"/>
    <col min="11011" max="11011" width="7.109375" style="236" customWidth="1"/>
    <col min="11012" max="11012" width="6.109375" style="236" customWidth="1"/>
    <col min="11013" max="11013" width="11.6640625" style="236" customWidth="1"/>
    <col min="11014" max="11014" width="16" style="236" customWidth="1"/>
    <col min="11015" max="11015" width="65.6640625" style="236" customWidth="1"/>
    <col min="11016" max="11016" width="1.6640625" style="236" customWidth="1"/>
    <col min="11017" max="11017" width="5.77734375" style="236" customWidth="1"/>
    <col min="11018" max="11018" width="9.6640625" style="236" customWidth="1"/>
    <col min="11019" max="11019" width="15.44140625" style="236" customWidth="1"/>
    <col min="11020" max="11020" width="8.88671875" style="236"/>
    <col min="11021" max="11021" width="15.109375" style="236" bestFit="1" customWidth="1"/>
    <col min="11022" max="11263" width="8.88671875" style="236"/>
    <col min="11264" max="11264" width="16.33203125" style="236" customWidth="1"/>
    <col min="11265" max="11265" width="41.44140625" style="236" customWidth="1"/>
    <col min="11266" max="11266" width="5.77734375" style="236" customWidth="1"/>
    <col min="11267" max="11267" width="7.109375" style="236" customWidth="1"/>
    <col min="11268" max="11268" width="6.109375" style="236" customWidth="1"/>
    <col min="11269" max="11269" width="11.6640625" style="236" customWidth="1"/>
    <col min="11270" max="11270" width="16" style="236" customWidth="1"/>
    <col min="11271" max="11271" width="65.6640625" style="236" customWidth="1"/>
    <col min="11272" max="11272" width="1.6640625" style="236" customWidth="1"/>
    <col min="11273" max="11273" width="5.77734375" style="236" customWidth="1"/>
    <col min="11274" max="11274" width="9.6640625" style="236" customWidth="1"/>
    <col min="11275" max="11275" width="15.44140625" style="236" customWidth="1"/>
    <col min="11276" max="11276" width="8.88671875" style="236"/>
    <col min="11277" max="11277" width="15.109375" style="236" bestFit="1" customWidth="1"/>
    <col min="11278" max="11519" width="8.88671875" style="236"/>
    <col min="11520" max="11520" width="16.33203125" style="236" customWidth="1"/>
    <col min="11521" max="11521" width="41.44140625" style="236" customWidth="1"/>
    <col min="11522" max="11522" width="5.77734375" style="236" customWidth="1"/>
    <col min="11523" max="11523" width="7.109375" style="236" customWidth="1"/>
    <col min="11524" max="11524" width="6.109375" style="236" customWidth="1"/>
    <col min="11525" max="11525" width="11.6640625" style="236" customWidth="1"/>
    <col min="11526" max="11526" width="16" style="236" customWidth="1"/>
    <col min="11527" max="11527" width="65.6640625" style="236" customWidth="1"/>
    <col min="11528" max="11528" width="1.6640625" style="236" customWidth="1"/>
    <col min="11529" max="11529" width="5.77734375" style="236" customWidth="1"/>
    <col min="11530" max="11530" width="9.6640625" style="236" customWidth="1"/>
    <col min="11531" max="11531" width="15.44140625" style="236" customWidth="1"/>
    <col min="11532" max="11532" width="8.88671875" style="236"/>
    <col min="11533" max="11533" width="15.109375" style="236" bestFit="1" customWidth="1"/>
    <col min="11534" max="11775" width="8.88671875" style="236"/>
    <col min="11776" max="11776" width="16.33203125" style="236" customWidth="1"/>
    <col min="11777" max="11777" width="41.44140625" style="236" customWidth="1"/>
    <col min="11778" max="11778" width="5.77734375" style="236" customWidth="1"/>
    <col min="11779" max="11779" width="7.109375" style="236" customWidth="1"/>
    <col min="11780" max="11780" width="6.109375" style="236" customWidth="1"/>
    <col min="11781" max="11781" width="11.6640625" style="236" customWidth="1"/>
    <col min="11782" max="11782" width="16" style="236" customWidth="1"/>
    <col min="11783" max="11783" width="65.6640625" style="236" customWidth="1"/>
    <col min="11784" max="11784" width="1.6640625" style="236" customWidth="1"/>
    <col min="11785" max="11785" width="5.77734375" style="236" customWidth="1"/>
    <col min="11786" max="11786" width="9.6640625" style="236" customWidth="1"/>
    <col min="11787" max="11787" width="15.44140625" style="236" customWidth="1"/>
    <col min="11788" max="11788" width="8.88671875" style="236"/>
    <col min="11789" max="11789" width="15.109375" style="236" bestFit="1" customWidth="1"/>
    <col min="11790" max="12031" width="8.88671875" style="236"/>
    <col min="12032" max="12032" width="16.33203125" style="236" customWidth="1"/>
    <col min="12033" max="12033" width="41.44140625" style="236" customWidth="1"/>
    <col min="12034" max="12034" width="5.77734375" style="236" customWidth="1"/>
    <col min="12035" max="12035" width="7.109375" style="236" customWidth="1"/>
    <col min="12036" max="12036" width="6.109375" style="236" customWidth="1"/>
    <col min="12037" max="12037" width="11.6640625" style="236" customWidth="1"/>
    <col min="12038" max="12038" width="16" style="236" customWidth="1"/>
    <col min="12039" max="12039" width="65.6640625" style="236" customWidth="1"/>
    <col min="12040" max="12040" width="1.6640625" style="236" customWidth="1"/>
    <col min="12041" max="12041" width="5.77734375" style="236" customWidth="1"/>
    <col min="12042" max="12042" width="9.6640625" style="236" customWidth="1"/>
    <col min="12043" max="12043" width="15.44140625" style="236" customWidth="1"/>
    <col min="12044" max="12044" width="8.88671875" style="236"/>
    <col min="12045" max="12045" width="15.109375" style="236" bestFit="1" customWidth="1"/>
    <col min="12046" max="12287" width="8.88671875" style="236"/>
    <col min="12288" max="12288" width="16.33203125" style="236" customWidth="1"/>
    <col min="12289" max="12289" width="41.44140625" style="236" customWidth="1"/>
    <col min="12290" max="12290" width="5.77734375" style="236" customWidth="1"/>
    <col min="12291" max="12291" width="7.109375" style="236" customWidth="1"/>
    <col min="12292" max="12292" width="6.109375" style="236" customWidth="1"/>
    <col min="12293" max="12293" width="11.6640625" style="236" customWidth="1"/>
    <col min="12294" max="12294" width="16" style="236" customWidth="1"/>
    <col min="12295" max="12295" width="65.6640625" style="236" customWidth="1"/>
    <col min="12296" max="12296" width="1.6640625" style="236" customWidth="1"/>
    <col min="12297" max="12297" width="5.77734375" style="236" customWidth="1"/>
    <col min="12298" max="12298" width="9.6640625" style="236" customWidth="1"/>
    <col min="12299" max="12299" width="15.44140625" style="236" customWidth="1"/>
    <col min="12300" max="12300" width="8.88671875" style="236"/>
    <col min="12301" max="12301" width="15.109375" style="236" bestFit="1" customWidth="1"/>
    <col min="12302" max="12543" width="8.88671875" style="236"/>
    <col min="12544" max="12544" width="16.33203125" style="236" customWidth="1"/>
    <col min="12545" max="12545" width="41.44140625" style="236" customWidth="1"/>
    <col min="12546" max="12546" width="5.77734375" style="236" customWidth="1"/>
    <col min="12547" max="12547" width="7.109375" style="236" customWidth="1"/>
    <col min="12548" max="12548" width="6.109375" style="236" customWidth="1"/>
    <col min="12549" max="12549" width="11.6640625" style="236" customWidth="1"/>
    <col min="12550" max="12550" width="16" style="236" customWidth="1"/>
    <col min="12551" max="12551" width="65.6640625" style="236" customWidth="1"/>
    <col min="12552" max="12552" width="1.6640625" style="236" customWidth="1"/>
    <col min="12553" max="12553" width="5.77734375" style="236" customWidth="1"/>
    <col min="12554" max="12554" width="9.6640625" style="236" customWidth="1"/>
    <col min="12555" max="12555" width="15.44140625" style="236" customWidth="1"/>
    <col min="12556" max="12556" width="8.88671875" style="236"/>
    <col min="12557" max="12557" width="15.109375" style="236" bestFit="1" customWidth="1"/>
    <col min="12558" max="12799" width="8.88671875" style="236"/>
    <col min="12800" max="12800" width="16.33203125" style="236" customWidth="1"/>
    <col min="12801" max="12801" width="41.44140625" style="236" customWidth="1"/>
    <col min="12802" max="12802" width="5.77734375" style="236" customWidth="1"/>
    <col min="12803" max="12803" width="7.109375" style="236" customWidth="1"/>
    <col min="12804" max="12804" width="6.109375" style="236" customWidth="1"/>
    <col min="12805" max="12805" width="11.6640625" style="236" customWidth="1"/>
    <col min="12806" max="12806" width="16" style="236" customWidth="1"/>
    <col min="12807" max="12807" width="65.6640625" style="236" customWidth="1"/>
    <col min="12808" max="12808" width="1.6640625" style="236" customWidth="1"/>
    <col min="12809" max="12809" width="5.77734375" style="236" customWidth="1"/>
    <col min="12810" max="12810" width="9.6640625" style="236" customWidth="1"/>
    <col min="12811" max="12811" width="15.44140625" style="236" customWidth="1"/>
    <col min="12812" max="12812" width="8.88671875" style="236"/>
    <col min="12813" max="12813" width="15.109375" style="236" bestFit="1" customWidth="1"/>
    <col min="12814" max="13055" width="8.88671875" style="236"/>
    <col min="13056" max="13056" width="16.33203125" style="236" customWidth="1"/>
    <col min="13057" max="13057" width="41.44140625" style="236" customWidth="1"/>
    <col min="13058" max="13058" width="5.77734375" style="236" customWidth="1"/>
    <col min="13059" max="13059" width="7.109375" style="236" customWidth="1"/>
    <col min="13060" max="13060" width="6.109375" style="236" customWidth="1"/>
    <col min="13061" max="13061" width="11.6640625" style="236" customWidth="1"/>
    <col min="13062" max="13062" width="16" style="236" customWidth="1"/>
    <col min="13063" max="13063" width="65.6640625" style="236" customWidth="1"/>
    <col min="13064" max="13064" width="1.6640625" style="236" customWidth="1"/>
    <col min="13065" max="13065" width="5.77734375" style="236" customWidth="1"/>
    <col min="13066" max="13066" width="9.6640625" style="236" customWidth="1"/>
    <col min="13067" max="13067" width="15.44140625" style="236" customWidth="1"/>
    <col min="13068" max="13068" width="8.88671875" style="236"/>
    <col min="13069" max="13069" width="15.109375" style="236" bestFit="1" customWidth="1"/>
    <col min="13070" max="13311" width="8.88671875" style="236"/>
    <col min="13312" max="13312" width="16.33203125" style="236" customWidth="1"/>
    <col min="13313" max="13313" width="41.44140625" style="236" customWidth="1"/>
    <col min="13314" max="13314" width="5.77734375" style="236" customWidth="1"/>
    <col min="13315" max="13315" width="7.109375" style="236" customWidth="1"/>
    <col min="13316" max="13316" width="6.109375" style="236" customWidth="1"/>
    <col min="13317" max="13317" width="11.6640625" style="236" customWidth="1"/>
    <col min="13318" max="13318" width="16" style="236" customWidth="1"/>
    <col min="13319" max="13319" width="65.6640625" style="236" customWidth="1"/>
    <col min="13320" max="13320" width="1.6640625" style="236" customWidth="1"/>
    <col min="13321" max="13321" width="5.77734375" style="236" customWidth="1"/>
    <col min="13322" max="13322" width="9.6640625" style="236" customWidth="1"/>
    <col min="13323" max="13323" width="15.44140625" style="236" customWidth="1"/>
    <col min="13324" max="13324" width="8.88671875" style="236"/>
    <col min="13325" max="13325" width="15.109375" style="236" bestFit="1" customWidth="1"/>
    <col min="13326" max="13567" width="8.88671875" style="236"/>
    <col min="13568" max="13568" width="16.33203125" style="236" customWidth="1"/>
    <col min="13569" max="13569" width="41.44140625" style="236" customWidth="1"/>
    <col min="13570" max="13570" width="5.77734375" style="236" customWidth="1"/>
    <col min="13571" max="13571" width="7.109375" style="236" customWidth="1"/>
    <col min="13572" max="13572" width="6.109375" style="236" customWidth="1"/>
    <col min="13573" max="13573" width="11.6640625" style="236" customWidth="1"/>
    <col min="13574" max="13574" width="16" style="236" customWidth="1"/>
    <col min="13575" max="13575" width="65.6640625" style="236" customWidth="1"/>
    <col min="13576" max="13576" width="1.6640625" style="236" customWidth="1"/>
    <col min="13577" max="13577" width="5.77734375" style="236" customWidth="1"/>
    <col min="13578" max="13578" width="9.6640625" style="236" customWidth="1"/>
    <col min="13579" max="13579" width="15.44140625" style="236" customWidth="1"/>
    <col min="13580" max="13580" width="8.88671875" style="236"/>
    <col min="13581" max="13581" width="15.109375" style="236" bestFit="1" customWidth="1"/>
    <col min="13582" max="13823" width="8.88671875" style="236"/>
    <col min="13824" max="13824" width="16.33203125" style="236" customWidth="1"/>
    <col min="13825" max="13825" width="41.44140625" style="236" customWidth="1"/>
    <col min="13826" max="13826" width="5.77734375" style="236" customWidth="1"/>
    <col min="13827" max="13827" width="7.109375" style="236" customWidth="1"/>
    <col min="13828" max="13828" width="6.109375" style="236" customWidth="1"/>
    <col min="13829" max="13829" width="11.6640625" style="236" customWidth="1"/>
    <col min="13830" max="13830" width="16" style="236" customWidth="1"/>
    <col min="13831" max="13831" width="65.6640625" style="236" customWidth="1"/>
    <col min="13832" max="13832" width="1.6640625" style="236" customWidth="1"/>
    <col min="13833" max="13833" width="5.77734375" style="236" customWidth="1"/>
    <col min="13834" max="13834" width="9.6640625" style="236" customWidth="1"/>
    <col min="13835" max="13835" width="15.44140625" style="236" customWidth="1"/>
    <col min="13836" max="13836" width="8.88671875" style="236"/>
    <col min="13837" max="13837" width="15.109375" style="236" bestFit="1" customWidth="1"/>
    <col min="13838" max="14079" width="8.88671875" style="236"/>
    <col min="14080" max="14080" width="16.33203125" style="236" customWidth="1"/>
    <col min="14081" max="14081" width="41.44140625" style="236" customWidth="1"/>
    <col min="14082" max="14082" width="5.77734375" style="236" customWidth="1"/>
    <col min="14083" max="14083" width="7.109375" style="236" customWidth="1"/>
    <col min="14084" max="14084" width="6.109375" style="236" customWidth="1"/>
    <col min="14085" max="14085" width="11.6640625" style="236" customWidth="1"/>
    <col min="14086" max="14086" width="16" style="236" customWidth="1"/>
    <col min="14087" max="14087" width="65.6640625" style="236" customWidth="1"/>
    <col min="14088" max="14088" width="1.6640625" style="236" customWidth="1"/>
    <col min="14089" max="14089" width="5.77734375" style="236" customWidth="1"/>
    <col min="14090" max="14090" width="9.6640625" style="236" customWidth="1"/>
    <col min="14091" max="14091" width="15.44140625" style="236" customWidth="1"/>
    <col min="14092" max="14092" width="8.88671875" style="236"/>
    <col min="14093" max="14093" width="15.109375" style="236" bestFit="1" customWidth="1"/>
    <col min="14094" max="14335" width="8.88671875" style="236"/>
    <col min="14336" max="14336" width="16.33203125" style="236" customWidth="1"/>
    <col min="14337" max="14337" width="41.44140625" style="236" customWidth="1"/>
    <col min="14338" max="14338" width="5.77734375" style="236" customWidth="1"/>
    <col min="14339" max="14339" width="7.109375" style="236" customWidth="1"/>
    <col min="14340" max="14340" width="6.109375" style="236" customWidth="1"/>
    <col min="14341" max="14341" width="11.6640625" style="236" customWidth="1"/>
    <col min="14342" max="14342" width="16" style="236" customWidth="1"/>
    <col min="14343" max="14343" width="65.6640625" style="236" customWidth="1"/>
    <col min="14344" max="14344" width="1.6640625" style="236" customWidth="1"/>
    <col min="14345" max="14345" width="5.77734375" style="236" customWidth="1"/>
    <col min="14346" max="14346" width="9.6640625" style="236" customWidth="1"/>
    <col min="14347" max="14347" width="15.44140625" style="236" customWidth="1"/>
    <col min="14348" max="14348" width="8.88671875" style="236"/>
    <col min="14349" max="14349" width="15.109375" style="236" bestFit="1" customWidth="1"/>
    <col min="14350" max="14591" width="8.88671875" style="236"/>
    <col min="14592" max="14592" width="16.33203125" style="236" customWidth="1"/>
    <col min="14593" max="14593" width="41.44140625" style="236" customWidth="1"/>
    <col min="14594" max="14594" width="5.77734375" style="236" customWidth="1"/>
    <col min="14595" max="14595" width="7.109375" style="236" customWidth="1"/>
    <col min="14596" max="14596" width="6.109375" style="236" customWidth="1"/>
    <col min="14597" max="14597" width="11.6640625" style="236" customWidth="1"/>
    <col min="14598" max="14598" width="16" style="236" customWidth="1"/>
    <col min="14599" max="14599" width="65.6640625" style="236" customWidth="1"/>
    <col min="14600" max="14600" width="1.6640625" style="236" customWidth="1"/>
    <col min="14601" max="14601" width="5.77734375" style="236" customWidth="1"/>
    <col min="14602" max="14602" width="9.6640625" style="236" customWidth="1"/>
    <col min="14603" max="14603" width="15.44140625" style="236" customWidth="1"/>
    <col min="14604" max="14604" width="8.88671875" style="236"/>
    <col min="14605" max="14605" width="15.109375" style="236" bestFit="1" customWidth="1"/>
    <col min="14606" max="14847" width="8.88671875" style="236"/>
    <col min="14848" max="14848" width="16.33203125" style="236" customWidth="1"/>
    <col min="14849" max="14849" width="41.44140625" style="236" customWidth="1"/>
    <col min="14850" max="14850" width="5.77734375" style="236" customWidth="1"/>
    <col min="14851" max="14851" width="7.109375" style="236" customWidth="1"/>
    <col min="14852" max="14852" width="6.109375" style="236" customWidth="1"/>
    <col min="14853" max="14853" width="11.6640625" style="236" customWidth="1"/>
    <col min="14854" max="14854" width="16" style="236" customWidth="1"/>
    <col min="14855" max="14855" width="65.6640625" style="236" customWidth="1"/>
    <col min="14856" max="14856" width="1.6640625" style="236" customWidth="1"/>
    <col min="14857" max="14857" width="5.77734375" style="236" customWidth="1"/>
    <col min="14858" max="14858" width="9.6640625" style="236" customWidth="1"/>
    <col min="14859" max="14859" width="15.44140625" style="236" customWidth="1"/>
    <col min="14860" max="14860" width="8.88671875" style="236"/>
    <col min="14861" max="14861" width="15.109375" style="236" bestFit="1" customWidth="1"/>
    <col min="14862" max="15103" width="8.88671875" style="236"/>
    <col min="15104" max="15104" width="16.33203125" style="236" customWidth="1"/>
    <col min="15105" max="15105" width="41.44140625" style="236" customWidth="1"/>
    <col min="15106" max="15106" width="5.77734375" style="236" customWidth="1"/>
    <col min="15107" max="15107" width="7.109375" style="236" customWidth="1"/>
    <col min="15108" max="15108" width="6.109375" style="236" customWidth="1"/>
    <col min="15109" max="15109" width="11.6640625" style="236" customWidth="1"/>
    <col min="15110" max="15110" width="16" style="236" customWidth="1"/>
    <col min="15111" max="15111" width="65.6640625" style="236" customWidth="1"/>
    <col min="15112" max="15112" width="1.6640625" style="236" customWidth="1"/>
    <col min="15113" max="15113" width="5.77734375" style="236" customWidth="1"/>
    <col min="15114" max="15114" width="9.6640625" style="236" customWidth="1"/>
    <col min="15115" max="15115" width="15.44140625" style="236" customWidth="1"/>
    <col min="15116" max="15116" width="8.88671875" style="236"/>
    <col min="15117" max="15117" width="15.109375" style="236" bestFit="1" customWidth="1"/>
    <col min="15118" max="15359" width="8.88671875" style="236"/>
    <col min="15360" max="15360" width="16.33203125" style="236" customWidth="1"/>
    <col min="15361" max="15361" width="41.44140625" style="236" customWidth="1"/>
    <col min="15362" max="15362" width="5.77734375" style="236" customWidth="1"/>
    <col min="15363" max="15363" width="7.109375" style="236" customWidth="1"/>
    <col min="15364" max="15364" width="6.109375" style="236" customWidth="1"/>
    <col min="15365" max="15365" width="11.6640625" style="236" customWidth="1"/>
    <col min="15366" max="15366" width="16" style="236" customWidth="1"/>
    <col min="15367" max="15367" width="65.6640625" style="236" customWidth="1"/>
    <col min="15368" max="15368" width="1.6640625" style="236" customWidth="1"/>
    <col min="15369" max="15369" width="5.77734375" style="236" customWidth="1"/>
    <col min="15370" max="15370" width="9.6640625" style="236" customWidth="1"/>
    <col min="15371" max="15371" width="15.44140625" style="236" customWidth="1"/>
    <col min="15372" max="15372" width="8.88671875" style="236"/>
    <col min="15373" max="15373" width="15.109375" style="236" bestFit="1" customWidth="1"/>
    <col min="15374" max="15615" width="8.88671875" style="236"/>
    <col min="15616" max="15616" width="16.33203125" style="236" customWidth="1"/>
    <col min="15617" max="15617" width="41.44140625" style="236" customWidth="1"/>
    <col min="15618" max="15618" width="5.77734375" style="236" customWidth="1"/>
    <col min="15619" max="15619" width="7.109375" style="236" customWidth="1"/>
    <col min="15620" max="15620" width="6.109375" style="236" customWidth="1"/>
    <col min="15621" max="15621" width="11.6640625" style="236" customWidth="1"/>
    <col min="15622" max="15622" width="16" style="236" customWidth="1"/>
    <col min="15623" max="15623" width="65.6640625" style="236" customWidth="1"/>
    <col min="15624" max="15624" width="1.6640625" style="236" customWidth="1"/>
    <col min="15625" max="15625" width="5.77734375" style="236" customWidth="1"/>
    <col min="15626" max="15626" width="9.6640625" style="236" customWidth="1"/>
    <col min="15627" max="15627" width="15.44140625" style="236" customWidth="1"/>
    <col min="15628" max="15628" width="8.88671875" style="236"/>
    <col min="15629" max="15629" width="15.109375" style="236" bestFit="1" customWidth="1"/>
    <col min="15630" max="15871" width="8.88671875" style="236"/>
    <col min="15872" max="15872" width="16.33203125" style="236" customWidth="1"/>
    <col min="15873" max="15873" width="41.44140625" style="236" customWidth="1"/>
    <col min="15874" max="15874" width="5.77734375" style="236" customWidth="1"/>
    <col min="15875" max="15875" width="7.109375" style="236" customWidth="1"/>
    <col min="15876" max="15876" width="6.109375" style="236" customWidth="1"/>
    <col min="15877" max="15877" width="11.6640625" style="236" customWidth="1"/>
    <col min="15878" max="15878" width="16" style="236" customWidth="1"/>
    <col min="15879" max="15879" width="65.6640625" style="236" customWidth="1"/>
    <col min="15880" max="15880" width="1.6640625" style="236" customWidth="1"/>
    <col min="15881" max="15881" width="5.77734375" style="236" customWidth="1"/>
    <col min="15882" max="15882" width="9.6640625" style="236" customWidth="1"/>
    <col min="15883" max="15883" width="15.44140625" style="236" customWidth="1"/>
    <col min="15884" max="15884" width="8.88671875" style="236"/>
    <col min="15885" max="15885" width="15.109375" style="236" bestFit="1" customWidth="1"/>
    <col min="15886" max="16127" width="8.88671875" style="236"/>
    <col min="16128" max="16128" width="16.33203125" style="236" customWidth="1"/>
    <col min="16129" max="16129" width="41.44140625" style="236" customWidth="1"/>
    <col min="16130" max="16130" width="5.77734375" style="236" customWidth="1"/>
    <col min="16131" max="16131" width="7.109375" style="236" customWidth="1"/>
    <col min="16132" max="16132" width="6.109375" style="236" customWidth="1"/>
    <col min="16133" max="16133" width="11.6640625" style="236" customWidth="1"/>
    <col min="16134" max="16134" width="16" style="236" customWidth="1"/>
    <col min="16135" max="16135" width="65.6640625" style="236" customWidth="1"/>
    <col min="16136" max="16136" width="1.6640625" style="236" customWidth="1"/>
    <col min="16137" max="16137" width="5.77734375" style="236" customWidth="1"/>
    <col min="16138" max="16138" width="9.6640625" style="236" customWidth="1"/>
    <col min="16139" max="16139" width="15.44140625" style="236" customWidth="1"/>
    <col min="16140" max="16140" width="8.88671875" style="236"/>
    <col min="16141" max="16141" width="15.109375" style="236" bestFit="1" customWidth="1"/>
    <col min="16142" max="16384" width="8.88671875" style="236"/>
  </cols>
  <sheetData>
    <row r="1" spans="1:13" ht="40.15" customHeight="1">
      <c r="A1" s="324" t="s">
        <v>856</v>
      </c>
      <c r="B1" s="325"/>
      <c r="C1" s="325"/>
      <c r="D1" s="325"/>
      <c r="E1" s="257"/>
      <c r="F1" s="257"/>
      <c r="G1" s="256"/>
      <c r="M1" s="237"/>
    </row>
    <row r="2" spans="1:13" ht="41.5" customHeight="1">
      <c r="A2" s="326" t="s">
        <v>897</v>
      </c>
      <c r="B2" s="327"/>
      <c r="C2" s="327"/>
      <c r="D2" s="327"/>
      <c r="E2" s="327"/>
      <c r="F2" s="327"/>
      <c r="G2" s="328"/>
      <c r="M2" s="237"/>
    </row>
    <row r="3" spans="1:13" ht="45" customHeight="1">
      <c r="A3" s="255" t="s">
        <v>858</v>
      </c>
      <c r="B3" s="254" t="s">
        <v>859</v>
      </c>
      <c r="C3" s="254" t="s">
        <v>860</v>
      </c>
      <c r="D3" s="252" t="s">
        <v>896</v>
      </c>
      <c r="E3" s="253" t="s">
        <v>863</v>
      </c>
      <c r="F3" s="252" t="s">
        <v>864</v>
      </c>
      <c r="G3" s="251" t="s">
        <v>865</v>
      </c>
      <c r="I3" s="237"/>
    </row>
    <row r="4" spans="1:13" ht="219.5" customHeight="1">
      <c r="A4" s="228" t="s">
        <v>895</v>
      </c>
      <c r="B4" s="250"/>
      <c r="C4" s="249">
        <v>1</v>
      </c>
      <c r="D4" s="248"/>
      <c r="E4" s="244">
        <v>0</v>
      </c>
      <c r="F4" s="244">
        <f>E4*C4</f>
        <v>0</v>
      </c>
      <c r="G4" s="223" t="s">
        <v>894</v>
      </c>
      <c r="I4" s="237"/>
    </row>
    <row r="5" spans="1:13" ht="202.5" customHeight="1">
      <c r="A5" s="247" t="s">
        <v>893</v>
      </c>
      <c r="B5" s="246"/>
      <c r="C5" s="245">
        <v>1</v>
      </c>
      <c r="D5" s="244" t="s">
        <v>892</v>
      </c>
      <c r="E5" s="244">
        <v>0</v>
      </c>
      <c r="F5" s="244">
        <f>E5*C5</f>
        <v>0</v>
      </c>
      <c r="G5" s="243" t="s">
        <v>891</v>
      </c>
      <c r="I5" s="237"/>
    </row>
    <row r="6" spans="1:13" ht="14.65" customHeight="1">
      <c r="A6" s="329" t="s">
        <v>878</v>
      </c>
      <c r="B6" s="330"/>
      <c r="C6" s="242"/>
      <c r="D6" s="241"/>
      <c r="E6" s="240"/>
      <c r="F6" s="240"/>
      <c r="G6" s="239"/>
      <c r="I6" s="237"/>
    </row>
    <row r="7" spans="1:13" ht="37.15" customHeight="1">
      <c r="A7" s="331" t="s">
        <v>879</v>
      </c>
      <c r="B7" s="332"/>
      <c r="C7" s="332"/>
      <c r="D7" s="332"/>
      <c r="E7" s="332"/>
      <c r="F7" s="332"/>
      <c r="G7" s="333"/>
      <c r="I7" s="237"/>
    </row>
    <row r="8" spans="1:13" ht="9" customHeight="1">
      <c r="A8" s="334"/>
      <c r="B8" s="334"/>
      <c r="C8" s="334"/>
      <c r="D8" s="334"/>
      <c r="E8" s="334"/>
      <c r="F8" s="334"/>
      <c r="G8" s="334"/>
      <c r="H8" s="238" t="s">
        <v>26</v>
      </c>
      <c r="I8" s="237"/>
    </row>
    <row r="9" spans="1:13">
      <c r="I9" s="237"/>
    </row>
    <row r="10" spans="1:13">
      <c r="I10" s="237"/>
    </row>
  </sheetData>
  <mergeCells count="5">
    <mergeCell ref="A1:D1"/>
    <mergeCell ref="A2:G2"/>
    <mergeCell ref="A6:B6"/>
    <mergeCell ref="A7:G7"/>
    <mergeCell ref="A8:G8"/>
  </mergeCells>
  <pageMargins left="0.23622047244094491" right="0.23622047244094491" top="0.35433070866141736" bottom="0.35433070866141736" header="0.31496062992125984" footer="0.31496062992125984"/>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12</vt:i4>
      </vt:variant>
      <vt:variant>
        <vt:lpstr>Pojmenované oblasti</vt:lpstr>
      </vt:variant>
      <vt:variant>
        <vt:i4>24</vt:i4>
      </vt:variant>
    </vt:vector>
  </HeadingPairs>
  <TitlesOfParts>
    <vt:vector size="36" baseType="lpstr">
      <vt:lpstr>Rekapitulace stavby</vt:lpstr>
      <vt:lpstr>01 - Výměna krovu a střeš...</vt:lpstr>
      <vt:lpstr>02 - Oprava fasády</vt:lpstr>
      <vt:lpstr>03 - Truhlářské konstrukce</vt:lpstr>
      <vt:lpstr>truhlářské prvky</vt:lpstr>
      <vt:lpstr>04 - Kamenické konstrukce</vt:lpstr>
      <vt:lpstr>kamenické prvky </vt:lpstr>
      <vt:lpstr>05 - Malby</vt:lpstr>
      <vt:lpstr>06 - Dlažba</vt:lpstr>
      <vt:lpstr>dlažba</vt:lpstr>
      <vt:lpstr>07 - Terénní úpravy</vt:lpstr>
      <vt:lpstr>zvon a hodiny</vt:lpstr>
      <vt:lpstr>'01 - Výměna krovu a střeš...'!Názvy_tisku</vt:lpstr>
      <vt:lpstr>'02 - Oprava fasády'!Názvy_tisku</vt:lpstr>
      <vt:lpstr>'03 - Truhlářské konstrukce'!Názvy_tisku</vt:lpstr>
      <vt:lpstr>'04 - Kamenické konstrukce'!Názvy_tisku</vt:lpstr>
      <vt:lpstr>'05 - Malby'!Názvy_tisku</vt:lpstr>
      <vt:lpstr>'06 - Dlažba'!Názvy_tisku</vt:lpstr>
      <vt:lpstr>'07 - Terénní úpravy'!Názvy_tisku</vt:lpstr>
      <vt:lpstr>dlažba!Názvy_tisku</vt:lpstr>
      <vt:lpstr>'kamenické prvky '!Názvy_tisku</vt:lpstr>
      <vt:lpstr>'Rekapitulace stavby'!Názvy_tisku</vt:lpstr>
      <vt:lpstr>'truhlářské prvky'!Názvy_tisku</vt:lpstr>
      <vt:lpstr>'zvon a hodiny'!Názvy_tisku</vt:lpstr>
      <vt:lpstr>'01 - Výměna krovu a střeš...'!Oblast_tisku</vt:lpstr>
      <vt:lpstr>'02 - Oprava fasády'!Oblast_tisku</vt:lpstr>
      <vt:lpstr>'03 - Truhlářské konstrukce'!Oblast_tisku</vt:lpstr>
      <vt:lpstr>'04 - Kamenické konstrukce'!Oblast_tisku</vt:lpstr>
      <vt:lpstr>'05 - Malby'!Oblast_tisku</vt:lpstr>
      <vt:lpstr>'06 - Dlažba'!Oblast_tisku</vt:lpstr>
      <vt:lpstr>'07 - Terénní úpravy'!Oblast_tisku</vt:lpstr>
      <vt:lpstr>dlažba!Oblast_tisku</vt:lpstr>
      <vt:lpstr>'kamenické prvky '!Oblast_tisku</vt:lpstr>
      <vt:lpstr>'Rekapitulace stavby'!Oblast_tisku</vt:lpstr>
      <vt:lpstr>'truhlářské prvky'!Oblast_tisku</vt:lpstr>
      <vt:lpstr>'zvon a hodiny'!Oblast_tisku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Hana Pejšová</dc:creator>
  <cp:lastModifiedBy>Admin</cp:lastModifiedBy>
  <dcterms:created xsi:type="dcterms:W3CDTF">2025-08-20T14:48:03Z</dcterms:created>
  <dcterms:modified xsi:type="dcterms:W3CDTF">2025-08-21T09:28:37Z</dcterms:modified>
</cp:coreProperties>
</file>